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chartsheets/sheet7.xml" ContentType="application/vnd.openxmlformats-officedocument.spreadsheetml.chartsheet+xml"/>
  <Override PartName="/xl/worksheets/sheet7.xml" ContentType="application/vnd.openxmlformats-officedocument.spreadsheetml.worksheet+xml"/>
  <Override PartName="/xl/chartsheets/sheet8.xml" ContentType="application/vnd.openxmlformats-officedocument.spreadsheetml.chartsheet+xml"/>
  <Override PartName="/xl/worksheets/sheet8.xml" ContentType="application/vnd.openxmlformats-officedocument.spreadsheetml.work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w\Documents\CSAL\Spencer\Drafts2021\Rep2-GenEq\"/>
    </mc:Choice>
  </mc:AlternateContent>
  <xr:revisionPtr revIDLastSave="0" documentId="13_ncr:1_{16AE018C-1740-41B7-8897-0C8A53611E49}" xr6:coauthVersionLast="46" xr6:coauthVersionMax="46" xr10:uidLastSave="{00000000-0000-0000-0000-000000000000}"/>
  <bookViews>
    <workbookView xWindow="-108" yWindow="-108" windowWidth="23256" windowHeight="12456" xr2:uid="{5AC01B20-25C6-4305-AB31-1A57717B24E4}"/>
  </bookViews>
  <sheets>
    <sheet name="Figure1" sheetId="3" r:id="rId1"/>
    <sheet name="Fig1 data" sheetId="2" r:id="rId2"/>
    <sheet name="Figure2a" sheetId="26" r:id="rId3"/>
    <sheet name="Fig2a data" sheetId="24" r:id="rId4"/>
    <sheet name="Figure2b" sheetId="28" r:id="rId5"/>
    <sheet name="Fig2b data" sheetId="25" r:id="rId6"/>
    <sheet name="Figure3" sheetId="4" r:id="rId7"/>
    <sheet name="Fig3 data" sheetId="1" r:id="rId8"/>
    <sheet name="Figure4a" sheetId="7" r:id="rId9"/>
    <sheet name="Fig4a data" sheetId="5" r:id="rId10"/>
    <sheet name="Figure4b" sheetId="8" r:id="rId11"/>
    <sheet name="Fig4b data" sheetId="6" r:id="rId12"/>
    <sheet name="Figure5a" sheetId="12" r:id="rId13"/>
    <sheet name="Fig5a data" sheetId="9" r:id="rId14"/>
    <sheet name="Figure5b" sheetId="14" r:id="rId15"/>
    <sheet name="Fig5b data" sheetId="11" r:id="rId16"/>
    <sheet name="Figure6" sheetId="15" r:id="rId17"/>
    <sheet name="Fig6 data" sheetId="10" r:id="rId18"/>
    <sheet name="Figure7a" sheetId="31" r:id="rId19"/>
    <sheet name="Figure7b" sheetId="32" r:id="rId20"/>
    <sheet name="Fig7 data" sheetId="30" r:id="rId21"/>
    <sheet name="Figure8" sheetId="18" r:id="rId22"/>
    <sheet name="Fig8 data" sheetId="17" r:id="rId23"/>
    <sheet name="Figure9a" sheetId="20" r:id="rId24"/>
    <sheet name="Fig9a data" sheetId="16" r:id="rId25"/>
    <sheet name="Figure9b" sheetId="21" r:id="rId26"/>
    <sheet name="Fig9b data" sheetId="19" r:id="rId27"/>
    <sheet name="Figure10" sheetId="29" r:id="rId28"/>
    <sheet name="Fig10 data" sheetId="22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0" l="1"/>
  <c r="D4" i="30"/>
  <c r="E4" i="30"/>
  <c r="C5" i="30"/>
  <c r="D5" i="30"/>
  <c r="E5" i="30"/>
  <c r="C6" i="30"/>
  <c r="D6" i="30"/>
  <c r="E6" i="30"/>
  <c r="C7" i="30"/>
  <c r="D7" i="30"/>
  <c r="E7" i="30"/>
  <c r="C8" i="30"/>
  <c r="D8" i="30"/>
  <c r="E8" i="30"/>
  <c r="C9" i="30"/>
  <c r="D9" i="30"/>
  <c r="E9" i="30"/>
  <c r="C10" i="30"/>
  <c r="D10" i="30"/>
  <c r="E10" i="30"/>
  <c r="C11" i="30"/>
  <c r="D11" i="30"/>
  <c r="E11" i="30"/>
  <c r="B9" i="30"/>
  <c r="B10" i="30"/>
  <c r="B11" i="30"/>
  <c r="B8" i="30"/>
  <c r="B5" i="30"/>
  <c r="B6" i="30"/>
  <c r="B7" i="30"/>
  <c r="B4" i="30"/>
  <c r="E27" i="30"/>
  <c r="E25" i="30"/>
  <c r="E18" i="30"/>
  <c r="D25" i="30"/>
  <c r="D27" i="30" s="1"/>
  <c r="D18" i="30"/>
  <c r="C25" i="30"/>
  <c r="C27" i="30" s="1"/>
  <c r="C18" i="30"/>
  <c r="B27" i="30"/>
  <c r="B25" i="30"/>
  <c r="B18" i="30"/>
  <c r="C8" i="19" l="1"/>
  <c r="D8" i="19"/>
  <c r="E8" i="19"/>
  <c r="B8" i="19"/>
  <c r="C8" i="16"/>
  <c r="D8" i="16"/>
  <c r="E8" i="16"/>
  <c r="B8" i="16"/>
  <c r="B5" i="25" l="1"/>
  <c r="C5" i="25"/>
  <c r="D5" i="25"/>
  <c r="E5" i="25"/>
  <c r="B6" i="25"/>
  <c r="C6" i="25"/>
  <c r="D6" i="25"/>
  <c r="E6" i="25"/>
  <c r="B7" i="25"/>
  <c r="C7" i="25"/>
  <c r="D7" i="25"/>
  <c r="E7" i="25"/>
  <c r="C4" i="25"/>
  <c r="D4" i="25"/>
  <c r="E4" i="25"/>
  <c r="B4" i="25"/>
  <c r="E40" i="25"/>
  <c r="D40" i="25"/>
  <c r="C40" i="25"/>
  <c r="B40" i="25"/>
  <c r="E39" i="25"/>
  <c r="D39" i="25"/>
  <c r="C39" i="25"/>
  <c r="B39" i="25"/>
  <c r="E38" i="25"/>
  <c r="D38" i="25"/>
  <c r="C38" i="25"/>
  <c r="B38" i="25"/>
  <c r="E37" i="25"/>
  <c r="E41" i="25" s="1"/>
  <c r="D37" i="25"/>
  <c r="D41" i="25" s="1"/>
  <c r="C37" i="25"/>
  <c r="C41" i="25" s="1"/>
  <c r="B37" i="25"/>
  <c r="B41" i="25" s="1"/>
  <c r="E34" i="25"/>
  <c r="D34" i="25"/>
  <c r="C34" i="25"/>
  <c r="B34" i="25"/>
  <c r="E33" i="25"/>
  <c r="D33" i="25"/>
  <c r="C33" i="25"/>
  <c r="B33" i="25"/>
  <c r="E32" i="25"/>
  <c r="D32" i="25"/>
  <c r="C32" i="25"/>
  <c r="B32" i="25"/>
  <c r="E31" i="25"/>
  <c r="E35" i="25" s="1"/>
  <c r="D31" i="25"/>
  <c r="D35" i="25" s="1"/>
  <c r="C31" i="25"/>
  <c r="C35" i="25" s="1"/>
  <c r="B31" i="25"/>
  <c r="B35" i="25" s="1"/>
  <c r="C4" i="24"/>
  <c r="D4" i="24"/>
  <c r="E4" i="24"/>
  <c r="C5" i="24"/>
  <c r="D5" i="24"/>
  <c r="E5" i="24"/>
  <c r="C6" i="24"/>
  <c r="D6" i="24"/>
  <c r="E6" i="24"/>
  <c r="C7" i="24"/>
  <c r="D7" i="24"/>
  <c r="E7" i="24"/>
  <c r="B5" i="24"/>
  <c r="B6" i="24"/>
  <c r="B7" i="24"/>
  <c r="B4" i="24"/>
  <c r="B42" i="24"/>
  <c r="E41" i="24"/>
  <c r="D41" i="24"/>
  <c r="C41" i="24"/>
  <c r="B41" i="24"/>
  <c r="C40" i="24"/>
  <c r="D40" i="24"/>
  <c r="E40" i="24"/>
  <c r="B40" i="24"/>
  <c r="C39" i="24"/>
  <c r="D39" i="24"/>
  <c r="E39" i="24"/>
  <c r="B39" i="24"/>
  <c r="C38" i="24"/>
  <c r="D38" i="24"/>
  <c r="E38" i="24"/>
  <c r="B38" i="24"/>
  <c r="C37" i="24"/>
  <c r="D37" i="24"/>
  <c r="E37" i="24"/>
  <c r="B37" i="24"/>
  <c r="C35" i="24"/>
  <c r="D35" i="24"/>
  <c r="E35" i="24"/>
  <c r="B35" i="24"/>
  <c r="C34" i="24"/>
  <c r="D34" i="24"/>
  <c r="E34" i="24"/>
  <c r="B34" i="24"/>
  <c r="C33" i="24"/>
  <c r="D33" i="24"/>
  <c r="E33" i="24"/>
  <c r="B33" i="24"/>
  <c r="C32" i="24"/>
  <c r="D32" i="24"/>
  <c r="E32" i="24"/>
  <c r="B32" i="24"/>
  <c r="C31" i="24"/>
  <c r="D31" i="24"/>
  <c r="E31" i="24"/>
  <c r="B31" i="24"/>
  <c r="B42" i="25" l="1"/>
  <c r="C7" i="19" l="1"/>
  <c r="D7" i="19"/>
  <c r="E7" i="19"/>
  <c r="B7" i="19"/>
  <c r="C6" i="19"/>
  <c r="D6" i="19"/>
  <c r="E6" i="19"/>
  <c r="B6" i="19"/>
  <c r="C5" i="19"/>
  <c r="D5" i="19"/>
  <c r="E5" i="19"/>
  <c r="B5" i="19"/>
  <c r="C4" i="19"/>
  <c r="D4" i="19"/>
  <c r="E4" i="19"/>
  <c r="B4" i="19"/>
  <c r="C7" i="16"/>
  <c r="D7" i="16"/>
  <c r="E7" i="16"/>
  <c r="B7" i="16"/>
  <c r="C6" i="16"/>
  <c r="D6" i="16"/>
  <c r="E6" i="16"/>
  <c r="B6" i="16"/>
  <c r="E5" i="16" l="1"/>
  <c r="D5" i="16"/>
  <c r="C5" i="16"/>
  <c r="B5" i="16"/>
  <c r="E4" i="16"/>
  <c r="D4" i="16"/>
  <c r="C4" i="16"/>
  <c r="B4" i="16"/>
  <c r="C5" i="10" l="1"/>
  <c r="D5" i="10"/>
  <c r="E5" i="10"/>
  <c r="B5" i="10"/>
  <c r="C15" i="10"/>
  <c r="D15" i="10"/>
  <c r="E15" i="10"/>
  <c r="B15" i="10"/>
  <c r="C13" i="10"/>
  <c r="C4" i="10" s="1"/>
  <c r="D13" i="10"/>
  <c r="D4" i="10" s="1"/>
  <c r="E13" i="10"/>
  <c r="E4" i="10"/>
  <c r="B4" i="10"/>
  <c r="B13" i="10"/>
  <c r="C14" i="10"/>
  <c r="D14" i="10"/>
  <c r="E14" i="10"/>
  <c r="B14" i="10"/>
  <c r="C12" i="10"/>
  <c r="D12" i="10"/>
  <c r="E12" i="10"/>
  <c r="B12" i="10"/>
  <c r="C7" i="11"/>
  <c r="D7" i="11"/>
  <c r="E7" i="11"/>
  <c r="B7" i="11"/>
  <c r="C6" i="11"/>
  <c r="D6" i="11"/>
  <c r="E6" i="11"/>
  <c r="B6" i="11"/>
  <c r="C5" i="11"/>
  <c r="D5" i="11"/>
  <c r="E5" i="11"/>
  <c r="B5" i="11"/>
  <c r="C4" i="11"/>
  <c r="D4" i="11"/>
  <c r="E4" i="11"/>
  <c r="B4" i="11"/>
  <c r="E40" i="11"/>
  <c r="D40" i="11"/>
  <c r="C40" i="11"/>
  <c r="B40" i="11"/>
  <c r="E32" i="11"/>
  <c r="D32" i="11"/>
  <c r="C32" i="11"/>
  <c r="B32" i="11"/>
  <c r="E24" i="11"/>
  <c r="D24" i="11"/>
  <c r="C24" i="11"/>
  <c r="B24" i="11"/>
  <c r="E16" i="11"/>
  <c r="E42" i="11" s="1"/>
  <c r="D16" i="11"/>
  <c r="D42" i="11" s="1"/>
  <c r="C16" i="11"/>
  <c r="C42" i="11" s="1"/>
  <c r="B16" i="11"/>
  <c r="B42" i="11" s="1"/>
  <c r="C42" i="9"/>
  <c r="D42" i="9"/>
  <c r="E42" i="9"/>
  <c r="C34" i="5"/>
  <c r="D34" i="5"/>
  <c r="E34" i="5"/>
  <c r="B34" i="5"/>
  <c r="B42" i="9"/>
  <c r="E7" i="9"/>
  <c r="D7" i="9"/>
  <c r="C7" i="9"/>
  <c r="B7" i="9"/>
  <c r="E6" i="9"/>
  <c r="D6" i="9"/>
  <c r="C6" i="9"/>
  <c r="B6" i="9"/>
  <c r="E5" i="9"/>
  <c r="D5" i="9"/>
  <c r="C5" i="9"/>
  <c r="B5" i="9"/>
  <c r="D16" i="9"/>
  <c r="C4" i="9"/>
  <c r="D4" i="9"/>
  <c r="E4" i="9"/>
  <c r="B4" i="9"/>
  <c r="E40" i="9"/>
  <c r="D40" i="9"/>
  <c r="C40" i="9"/>
  <c r="B40" i="9"/>
  <c r="E32" i="9"/>
  <c r="D32" i="9"/>
  <c r="C32" i="9"/>
  <c r="B32" i="9"/>
  <c r="E24" i="9"/>
  <c r="D24" i="9"/>
  <c r="C24" i="9"/>
  <c r="B24" i="9"/>
  <c r="E16" i="9"/>
  <c r="C16" i="9"/>
  <c r="B16" i="9"/>
  <c r="C7" i="6" l="1"/>
  <c r="D7" i="6"/>
  <c r="E7" i="6"/>
  <c r="B7" i="6"/>
  <c r="C6" i="6"/>
  <c r="D6" i="6"/>
  <c r="E6" i="6"/>
  <c r="B6" i="6"/>
  <c r="C5" i="6"/>
  <c r="D5" i="6"/>
  <c r="E5" i="6"/>
  <c r="B5" i="6"/>
  <c r="C4" i="6"/>
  <c r="D4" i="6"/>
  <c r="E4" i="6"/>
  <c r="B4" i="6"/>
  <c r="E32" i="6"/>
  <c r="D32" i="6"/>
  <c r="C32" i="6"/>
  <c r="B32" i="6"/>
  <c r="E26" i="6"/>
  <c r="D26" i="6"/>
  <c r="C26" i="6"/>
  <c r="B26" i="6"/>
  <c r="E20" i="6"/>
  <c r="D20" i="6"/>
  <c r="C20" i="6"/>
  <c r="B20" i="6"/>
  <c r="E14" i="6"/>
  <c r="D14" i="6"/>
  <c r="C14" i="6"/>
  <c r="B14" i="6"/>
  <c r="E7" i="5"/>
  <c r="E32" i="5"/>
  <c r="D7" i="5"/>
  <c r="D32" i="5"/>
  <c r="C7" i="5"/>
  <c r="C32" i="5"/>
  <c r="B7" i="5"/>
  <c r="B32" i="5"/>
  <c r="E6" i="5"/>
  <c r="E26" i="5"/>
  <c r="D6" i="5"/>
  <c r="D26" i="5"/>
  <c r="C6" i="5"/>
  <c r="C26" i="5"/>
  <c r="B6" i="5"/>
  <c r="B26" i="5"/>
  <c r="E5" i="5"/>
  <c r="E20" i="5"/>
  <c r="D5" i="5"/>
  <c r="D20" i="5"/>
  <c r="C5" i="5"/>
  <c r="C20" i="5"/>
  <c r="B5" i="5"/>
  <c r="B20" i="5"/>
  <c r="E4" i="5"/>
  <c r="E14" i="5"/>
  <c r="D4" i="5"/>
  <c r="D14" i="5"/>
  <c r="C4" i="5"/>
  <c r="C14" i="5"/>
  <c r="B4" i="5"/>
  <c r="B14" i="5"/>
  <c r="E6" i="1" l="1"/>
  <c r="E12" i="1"/>
  <c r="D6" i="1"/>
  <c r="D12" i="1"/>
  <c r="C6" i="1"/>
  <c r="C12" i="1"/>
  <c r="B6" i="1"/>
  <c r="B12" i="1"/>
</calcChain>
</file>

<file path=xl/sharedStrings.xml><?xml version="1.0" encoding="utf-8"?>
<sst xmlns="http://schemas.openxmlformats.org/spreadsheetml/2006/main" count="334" uniqueCount="79">
  <si>
    <t>Full-Time</t>
  </si>
  <si>
    <t>Part-Time</t>
  </si>
  <si>
    <t>All Faculty</t>
  </si>
  <si>
    <t>Women FT</t>
  </si>
  <si>
    <t>Men FT</t>
  </si>
  <si>
    <t>Women PT</t>
  </si>
  <si>
    <t>Men PT</t>
  </si>
  <si>
    <t>[Data from Table 1]</t>
  </si>
  <si>
    <t>Figure 2. Women's Representation on the Faculty, by Employment Status, 1995-2019</t>
  </si>
  <si>
    <t>Associate's</t>
  </si>
  <si>
    <t>Bachelor's</t>
  </si>
  <si>
    <t>Master's</t>
  </si>
  <si>
    <t>Doctoral*</t>
  </si>
  <si>
    <t xml:space="preserve">1980-81 </t>
  </si>
  <si>
    <t xml:space="preserve">1985-86 </t>
  </si>
  <si>
    <t xml:space="preserve">1990-91 </t>
  </si>
  <si>
    <t xml:space="preserve">1995-96 </t>
  </si>
  <si>
    <t xml:space="preserve">2000-01 </t>
  </si>
  <si>
    <t xml:space="preserve">2005-06 </t>
  </si>
  <si>
    <t xml:space="preserve">2010-11 </t>
  </si>
  <si>
    <t>Notes</t>
  </si>
  <si>
    <t xml:space="preserve">Doctoral includes most degrees that were classified as "first-professional" prior to 2010-11, such as MD, DDS, and law degrees.  </t>
  </si>
  <si>
    <t xml:space="preserve">2015-16 </t>
  </si>
  <si>
    <t xml:space="preserve">2020-21* </t>
  </si>
  <si>
    <t>Figures for 2020-21 are projected.</t>
  </si>
  <si>
    <t>Source</t>
  </si>
  <si>
    <t>Accessed August 14, 2021 (https://nces.ed.gov/programs/digest/d20/tables/dt20_318.10.asp?current=yes)</t>
  </si>
  <si>
    <t>Digest of Education Statistics 2020, Table 318.10. Table prepared July 2020.</t>
  </si>
  <si>
    <t>Figure 1. Degrees Earned by Women, by Level of Degree, 1980-81 to 2020-21</t>
  </si>
  <si>
    <t>Women</t>
  </si>
  <si>
    <t>Baccalaureate/Small Master's</t>
  </si>
  <si>
    <t>Master's and Doctoral</t>
  </si>
  <si>
    <t>Research Universities</t>
  </si>
  <si>
    <t>Men</t>
  </si>
  <si>
    <t>Women NTT</t>
  </si>
  <si>
    <t>Men NTT</t>
  </si>
  <si>
    <t>Women TT</t>
  </si>
  <si>
    <t>Men TT</t>
  </si>
  <si>
    <t>Women Tenured</t>
  </si>
  <si>
    <t>Men Tenured</t>
  </si>
  <si>
    <t>All FT faculty</t>
  </si>
  <si>
    <t>All faculty</t>
  </si>
  <si>
    <t>All women</t>
  </si>
  <si>
    <t>All men</t>
  </si>
  <si>
    <t>Women Professor</t>
  </si>
  <si>
    <t>Men Professor</t>
  </si>
  <si>
    <t>Figure 6. Faculty with Tenure, by Gender, 1995-2019</t>
  </si>
  <si>
    <t>Figure 5. Full-Time Faculty in Non-Tenure-Track Positions, by Gender and Institutional Category, 1995-2019</t>
  </si>
  <si>
    <t>Figure 4. Faculty Employed Full-Time, by Gender and Institutional Category, 1995-2019</t>
  </si>
  <si>
    <t>[Data from Table 2]</t>
  </si>
  <si>
    <t>[Data from Table 3]</t>
  </si>
  <si>
    <t>Figure 2. Faculty Members, by Gender and Institutional Category, 1995-2019</t>
  </si>
  <si>
    <t>Assoc</t>
  </si>
  <si>
    <t>Bacc/Sm Mstr</t>
  </si>
  <si>
    <t>Mstr/Doct</t>
  </si>
  <si>
    <t>Res U</t>
  </si>
  <si>
    <t>Associate</t>
  </si>
  <si>
    <t>Research U</t>
  </si>
  <si>
    <t>Master/Doct</t>
  </si>
  <si>
    <t>1995-96</t>
  </si>
  <si>
    <t>2019-20</t>
  </si>
  <si>
    <t>Professor</t>
  </si>
  <si>
    <t>Associate Professor</t>
  </si>
  <si>
    <t>Assistant Professor</t>
  </si>
  <si>
    <t>All Full-Time Faculty</t>
  </si>
  <si>
    <t>[Data from Table 4]</t>
  </si>
  <si>
    <t>All institutions</t>
  </si>
  <si>
    <t>[Data from tables 1 and 3]</t>
  </si>
  <si>
    <t>All Institutions</t>
  </si>
  <si>
    <t>FT Tenured</t>
  </si>
  <si>
    <t>FT Tenure-Track</t>
  </si>
  <si>
    <t>FT Non-Track</t>
  </si>
  <si>
    <t>[Data from tables 1 and 2]</t>
  </si>
  <si>
    <t>Figure 7. Faculty Employment Status, by Gender, 1995-2019</t>
  </si>
  <si>
    <t>Fig 7a</t>
  </si>
  <si>
    <t>Fig 7b</t>
  </si>
  <si>
    <t>Figure 10. Full-Time Faculty, Women's Average Salary as a Percent of Men's, by Rank, 1995-96 and 2019-20</t>
  </si>
  <si>
    <t>Figure 9. Faculty with Full Professor Rank, by Gender and Institutional Category, 1995-2019</t>
  </si>
  <si>
    <t>Figure 8. Full Professors, by Gender, 1995-2019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</si>
</sst>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3" fontId="0" fillId="0" borderId="1" xfId="0" applyNumberFormat="1" applyBorder="1"/>
    <xf numFmtId="0" fontId="0" fillId="0" borderId="0" xfId="0" applyAlignment="1">
      <alignment horizontal="left" indent="1"/>
    </xf>
    <xf numFmtId="0" fontId="1" fillId="0" borderId="2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Alignment="1">
      <alignment horizontal="left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chartsheet" Target="chartsheets/sheet14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2.xml"/><Relationship Id="rId33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0" Type="http://schemas.openxmlformats.org/officeDocument/2006/relationships/chartsheet" Target="chartsheets/sheet11.xml"/><Relationship Id="rId29" Type="http://schemas.openxmlformats.org/officeDocument/2006/relationships/worksheet" Target="worksheets/sheet14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3.xml"/><Relationship Id="rId32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8.xml"/><Relationship Id="rId23" Type="http://schemas.openxmlformats.org/officeDocument/2006/relationships/worksheet" Target="worksheets/sheet11.xml"/><Relationship Id="rId28" Type="http://schemas.openxmlformats.org/officeDocument/2006/relationships/chartsheet" Target="chartsheets/sheet15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31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chartsheet" Target="chartsheets/sheet12.xml"/><Relationship Id="rId27" Type="http://schemas.openxmlformats.org/officeDocument/2006/relationships/worksheet" Target="worksheets/sheet13.xml"/><Relationship Id="rId30" Type="http://schemas.openxmlformats.org/officeDocument/2006/relationships/theme" Target="theme/theme1.xml"/><Relationship Id="rId8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'Fig1 data'!$A$4:$A$7</c:f>
              <c:strCache>
                <c:ptCount val="4"/>
                <c:pt idx="0">
                  <c:v>Associate's</c:v>
                </c:pt>
                <c:pt idx="1">
                  <c:v>Bachelor's</c:v>
                </c:pt>
                <c:pt idx="2">
                  <c:v>Master's</c:v>
                </c:pt>
                <c:pt idx="3">
                  <c:v>Doctoral*</c:v>
                </c:pt>
              </c:strCache>
            </c:strRef>
          </c:cat>
          <c:val>
            <c:numRef>
              <c:f>'Fig1 data'!$B$4:$B$7</c:f>
              <c:numCache>
                <c:formatCode>0.0</c:formatCode>
                <c:ptCount val="4"/>
                <c:pt idx="0">
                  <c:v>54.695384231117472</c:v>
                </c:pt>
                <c:pt idx="1">
                  <c:v>49.752657356117801</c:v>
                </c:pt>
                <c:pt idx="2">
                  <c:v>49.451322871955512</c:v>
                </c:pt>
                <c:pt idx="3">
                  <c:v>29.024853085210577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8-406D-B045-401C69118307}"/>
            </c:ext>
          </c:extLst>
        </c:ser>
        <c:ser>
          <c:idx val="1"/>
          <c:order val="1"/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'Fig1 data'!$A$4:$A$7</c:f>
              <c:strCache>
                <c:ptCount val="4"/>
                <c:pt idx="0">
                  <c:v>Associate's</c:v>
                </c:pt>
                <c:pt idx="1">
                  <c:v>Bachelor's</c:v>
                </c:pt>
                <c:pt idx="2">
                  <c:v>Master's</c:v>
                </c:pt>
                <c:pt idx="3">
                  <c:v>Doctoral*</c:v>
                </c:pt>
              </c:strCache>
            </c:strRef>
          </c:cat>
          <c:val>
            <c:numRef>
              <c:f>'Fig1 data'!$C$4:$C$7</c:f>
              <c:numCache>
                <c:formatCode>0.0</c:formatCode>
                <c:ptCount val="4"/>
                <c:pt idx="0">
                  <c:v>56.021226462682186</c:v>
                </c:pt>
                <c:pt idx="1">
                  <c:v>50.808697509574088</c:v>
                </c:pt>
                <c:pt idx="2">
                  <c:v>49.510562785195198</c:v>
                </c:pt>
                <c:pt idx="3">
                  <c:v>34.967092142002393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08-406D-B045-401C69118307}"/>
            </c:ext>
          </c:extLst>
        </c:ser>
        <c:ser>
          <c:idx val="2"/>
          <c:order val="2"/>
          <c:spPr>
            <a:solidFill>
              <a:schemeClr val="accent5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'Fig1 data'!$A$4:$A$7</c:f>
              <c:strCache>
                <c:ptCount val="4"/>
                <c:pt idx="0">
                  <c:v>Associate's</c:v>
                </c:pt>
                <c:pt idx="1">
                  <c:v>Bachelor's</c:v>
                </c:pt>
                <c:pt idx="2">
                  <c:v>Master's</c:v>
                </c:pt>
                <c:pt idx="3">
                  <c:v>Doctoral*</c:v>
                </c:pt>
              </c:strCache>
            </c:strRef>
          </c:cat>
          <c:val>
            <c:numRef>
              <c:f>'Fig1 data'!$D$4:$D$7</c:f>
              <c:numCache>
                <c:formatCode>0.0</c:formatCode>
                <c:ptCount val="4"/>
                <c:pt idx="0">
                  <c:v>58.765673005065175</c:v>
                </c:pt>
                <c:pt idx="1">
                  <c:v>53.949063440465295</c:v>
                </c:pt>
                <c:pt idx="2">
                  <c:v>53.08855140391352</c:v>
                </c:pt>
                <c:pt idx="3">
                  <c:v>39.13422456346462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08-406D-B045-401C69118307}"/>
            </c:ext>
          </c:extLst>
        </c:ser>
        <c:ser>
          <c:idx val="3"/>
          <c:order val="3"/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'Fig1 data'!$A$4:$A$7</c:f>
              <c:strCache>
                <c:ptCount val="4"/>
                <c:pt idx="0">
                  <c:v>Associate's</c:v>
                </c:pt>
                <c:pt idx="1">
                  <c:v>Bachelor's</c:v>
                </c:pt>
                <c:pt idx="2">
                  <c:v>Master's</c:v>
                </c:pt>
                <c:pt idx="3">
                  <c:v>Doctoral*</c:v>
                </c:pt>
              </c:strCache>
            </c:strRef>
          </c:cat>
          <c:val>
            <c:numRef>
              <c:f>'Fig1 data'!$E$4:$E$7</c:f>
              <c:numCache>
                <c:formatCode>0.0</c:formatCode>
                <c:ptCount val="4"/>
                <c:pt idx="0">
                  <c:v>60.46331517823694</c:v>
                </c:pt>
                <c:pt idx="1">
                  <c:v>55.146154849964624</c:v>
                </c:pt>
                <c:pt idx="2">
                  <c:v>55.485224901741958</c:v>
                </c:pt>
                <c:pt idx="3">
                  <c:v>41.831231007644561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08-406D-B045-401C69118307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'Fig1 data'!$A$4:$A$7</c:f>
              <c:strCache>
                <c:ptCount val="4"/>
                <c:pt idx="0">
                  <c:v>Associate's</c:v>
                </c:pt>
                <c:pt idx="1">
                  <c:v>Bachelor's</c:v>
                </c:pt>
                <c:pt idx="2">
                  <c:v>Master's</c:v>
                </c:pt>
                <c:pt idx="3">
                  <c:v>Doctoral*</c:v>
                </c:pt>
              </c:strCache>
            </c:strRef>
          </c:cat>
          <c:val>
            <c:numRef>
              <c:f>'Fig1 data'!$F$4:$F$7</c:f>
              <c:numCache>
                <c:formatCode>0.0</c:formatCode>
                <c:ptCount val="4"/>
                <c:pt idx="0">
                  <c:v>59.982897566790186</c:v>
                </c:pt>
                <c:pt idx="1">
                  <c:v>57.253464354980146</c:v>
                </c:pt>
                <c:pt idx="2">
                  <c:v>58.232488986318963</c:v>
                </c:pt>
                <c:pt idx="3">
                  <c:v>46.33858761550362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08-406D-B045-401C69118307}"/>
            </c:ext>
          </c:extLst>
        </c:ser>
        <c:ser>
          <c:idx val="5"/>
          <c:order val="5"/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'Fig1 data'!$A$4:$A$7</c:f>
              <c:strCache>
                <c:ptCount val="4"/>
                <c:pt idx="0">
                  <c:v>Associate's</c:v>
                </c:pt>
                <c:pt idx="1">
                  <c:v>Bachelor's</c:v>
                </c:pt>
                <c:pt idx="2">
                  <c:v>Master's</c:v>
                </c:pt>
                <c:pt idx="3">
                  <c:v>Doctoral*</c:v>
                </c:pt>
              </c:strCache>
            </c:strRef>
          </c:cat>
          <c:val>
            <c:numRef>
              <c:f>'Fig1 data'!$G$4:$G$7</c:f>
              <c:numCache>
                <c:formatCode>0.0</c:formatCode>
                <c:ptCount val="4"/>
                <c:pt idx="0">
                  <c:v>62.129073410765237</c:v>
                </c:pt>
                <c:pt idx="1">
                  <c:v>57.544926146586363</c:v>
                </c:pt>
                <c:pt idx="2">
                  <c:v>59.707232663512613</c:v>
                </c:pt>
                <c:pt idx="3">
                  <c:v>50.084023874369819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08-406D-B045-401C69118307}"/>
            </c:ext>
          </c:extLst>
        </c:ser>
        <c:ser>
          <c:idx val="6"/>
          <c:order val="6"/>
          <c:spPr>
            <a:solidFill>
              <a:schemeClr val="accent5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'Fig1 data'!$A$4:$A$7</c:f>
              <c:strCache>
                <c:ptCount val="4"/>
                <c:pt idx="0">
                  <c:v>Associate's</c:v>
                </c:pt>
                <c:pt idx="1">
                  <c:v>Bachelor's</c:v>
                </c:pt>
                <c:pt idx="2">
                  <c:v>Master's</c:v>
                </c:pt>
                <c:pt idx="3">
                  <c:v>Doctoral*</c:v>
                </c:pt>
              </c:strCache>
            </c:strRef>
          </c:cat>
          <c:val>
            <c:numRef>
              <c:f>'Fig1 data'!$H$4:$H$7</c:f>
              <c:numCache>
                <c:formatCode>0.0</c:formatCode>
                <c:ptCount val="4"/>
                <c:pt idx="0">
                  <c:v>61.695209145463835</c:v>
                </c:pt>
                <c:pt idx="1">
                  <c:v>57.218162842289836</c:v>
                </c:pt>
                <c:pt idx="2">
                  <c:v>60.094237141582816</c:v>
                </c:pt>
                <c:pt idx="3">
                  <c:v>51.368211589054305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08-406D-B045-401C69118307}"/>
            </c:ext>
          </c:extLst>
        </c:ser>
        <c:ser>
          <c:idx val="7"/>
          <c:order val="7"/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'Fig1 data'!$A$4:$A$7</c:f>
              <c:strCache>
                <c:ptCount val="4"/>
                <c:pt idx="0">
                  <c:v>Associate's</c:v>
                </c:pt>
                <c:pt idx="1">
                  <c:v>Bachelor's</c:v>
                </c:pt>
                <c:pt idx="2">
                  <c:v>Master's</c:v>
                </c:pt>
                <c:pt idx="3">
                  <c:v>Doctoral*</c:v>
                </c:pt>
              </c:strCache>
            </c:strRef>
          </c:cat>
          <c:val>
            <c:numRef>
              <c:f>'Fig1 data'!$I$4:$I$7</c:f>
              <c:numCache>
                <c:formatCode>0.0</c:formatCode>
                <c:ptCount val="4"/>
                <c:pt idx="0">
                  <c:v>61.11157396937994</c:v>
                </c:pt>
                <c:pt idx="1">
                  <c:v>57.217441103735524</c:v>
                </c:pt>
                <c:pt idx="2">
                  <c:v>59.201890660853159</c:v>
                </c:pt>
                <c:pt idx="3">
                  <c:v>52.70975782276264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08-406D-B045-401C69118307}"/>
            </c:ext>
          </c:extLst>
        </c:ser>
        <c:ser>
          <c:idx val="8"/>
          <c:order val="8"/>
          <c:spPr>
            <a:solidFill>
              <a:schemeClr val="accent5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'Fig1 data'!$A$4:$A$7</c:f>
              <c:strCache>
                <c:ptCount val="4"/>
                <c:pt idx="0">
                  <c:v>Associate's</c:v>
                </c:pt>
                <c:pt idx="1">
                  <c:v>Bachelor's</c:v>
                </c:pt>
                <c:pt idx="2">
                  <c:v>Master's</c:v>
                </c:pt>
                <c:pt idx="3">
                  <c:v>Doctoral*</c:v>
                </c:pt>
              </c:strCache>
            </c:strRef>
          </c:cat>
          <c:val>
            <c:numRef>
              <c:f>'Fig1 data'!$J$4:$J$7</c:f>
              <c:numCache>
                <c:formatCode>0.0</c:formatCode>
                <c:ptCount val="4"/>
                <c:pt idx="0">
                  <c:v>61.054239473775205</c:v>
                </c:pt>
                <c:pt idx="1">
                  <c:v>57.669449950942109</c:v>
                </c:pt>
                <c:pt idx="2">
                  <c:v>60.685722517677284</c:v>
                </c:pt>
                <c:pt idx="3">
                  <c:v>54.118964325702748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08-406D-B045-401C69118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6385423"/>
        <c:axId val="1036384175"/>
      </c:barChart>
      <c:catAx>
        <c:axId val="103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4175"/>
        <c:crosses val="autoZero"/>
        <c:auto val="1"/>
        <c:lblAlgn val="ctr"/>
        <c:lblOffset val="100"/>
        <c:noMultiLvlLbl val="0"/>
      </c:catAx>
      <c:valAx>
        <c:axId val="103638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'Fig7 data'!$A$4</c:f>
              <c:strCache>
                <c:ptCount val="1"/>
                <c:pt idx="0">
                  <c:v>FT Tenured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'Fig7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'Fig7 data'!$B$4:$E$4</c:f>
              <c:numCache>
                <c:formatCode>General</c:formatCode>
                <c:ptCount val="4"/>
                <c:pt idx="0">
                  <c:v>20.2</c:v>
                </c:pt>
                <c:pt idx="1">
                  <c:v>16.7</c:v>
                </c:pt>
                <c:pt idx="2">
                  <c:v>16.5</c:v>
                </c:pt>
                <c:pt idx="3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3-4CED-87B6-84CA7A0D8119}"/>
            </c:ext>
          </c:extLst>
        </c:ser>
        <c:ser>
          <c:idx val="1"/>
          <c:order val="1"/>
          <c:tx>
            <c:strRef>
              <c:f>'Fig7 data'!$A$5</c:f>
              <c:strCache>
                <c:ptCount val="1"/>
                <c:pt idx="0">
                  <c:v>FT Tenure-Track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'Fig7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'Fig7 data'!$B$5:$E$5</c:f>
              <c:numCache>
                <c:formatCode>General</c:formatCode>
                <c:ptCount val="4"/>
                <c:pt idx="0">
                  <c:v>12.7</c:v>
                </c:pt>
                <c:pt idx="1">
                  <c:v>10.3</c:v>
                </c:pt>
                <c:pt idx="2">
                  <c:v>8.6</c:v>
                </c:pt>
                <c:pt idx="3" formatCode="0.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03-4CED-87B6-84CA7A0D8119}"/>
            </c:ext>
          </c:extLst>
        </c:ser>
        <c:ser>
          <c:idx val="2"/>
          <c:order val="2"/>
          <c:tx>
            <c:strRef>
              <c:f>'Fig7 data'!$A$6</c:f>
              <c:strCache>
                <c:ptCount val="1"/>
                <c:pt idx="0">
                  <c:v>FT Non-Track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'Fig7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'Fig7 data'!$B$6:$E$6</c:f>
              <c:numCache>
                <c:formatCode>General</c:formatCode>
                <c:ptCount val="4"/>
                <c:pt idx="0">
                  <c:v>19.100000000000001</c:v>
                </c:pt>
                <c:pt idx="1">
                  <c:v>19.8</c:v>
                </c:pt>
                <c:pt idx="2">
                  <c:v>20.6</c:v>
                </c:pt>
                <c:pt idx="3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03-4CED-87B6-84CA7A0D8119}"/>
            </c:ext>
          </c:extLst>
        </c:ser>
        <c:ser>
          <c:idx val="3"/>
          <c:order val="3"/>
          <c:tx>
            <c:strRef>
              <c:f>'Fig7 data'!$A$7</c:f>
              <c:strCache>
                <c:ptCount val="1"/>
                <c:pt idx="0">
                  <c:v>Part-Time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'Fig7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'Fig7 data'!$B$7:$E$7</c:f>
              <c:numCache>
                <c:formatCode>0.0</c:formatCode>
                <c:ptCount val="4"/>
                <c:pt idx="0">
                  <c:v>48</c:v>
                </c:pt>
                <c:pt idx="1">
                  <c:v>53.2</c:v>
                </c:pt>
                <c:pt idx="2">
                  <c:v>54.3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03-4CED-87B6-84CA7A0D811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7181535"/>
        <c:axId val="1017171551"/>
      </c:barChart>
      <c:catAx>
        <c:axId val="101718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17171551"/>
        <c:crosses val="autoZero"/>
        <c:auto val="1"/>
        <c:lblAlgn val="ctr"/>
        <c:lblOffset val="100"/>
        <c:noMultiLvlLbl val="0"/>
      </c:catAx>
      <c:valAx>
        <c:axId val="101717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1718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'Fig7 data'!$A$8</c:f>
              <c:strCache>
                <c:ptCount val="1"/>
                <c:pt idx="0">
                  <c:v>FT Tenured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'Fig7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'Fig7 data'!$B$8:$E$8</c:f>
              <c:numCache>
                <c:formatCode>General</c:formatCode>
                <c:ptCount val="4"/>
                <c:pt idx="0">
                  <c:v>37.299999999999997</c:v>
                </c:pt>
                <c:pt idx="1">
                  <c:v>27.3</c:v>
                </c:pt>
                <c:pt idx="2" formatCode="0.0">
                  <c:v>26</c:v>
                </c:pt>
                <c:pt idx="3" formatCode="0.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8-476E-8DA7-9FFBD4A71655}"/>
            </c:ext>
          </c:extLst>
        </c:ser>
        <c:ser>
          <c:idx val="1"/>
          <c:order val="1"/>
          <c:tx>
            <c:strRef>
              <c:f>'Fig7 data'!$A$9</c:f>
              <c:strCache>
                <c:ptCount val="1"/>
                <c:pt idx="0">
                  <c:v>FT Tenure-Track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'Fig7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'Fig7 data'!$B$9:$E$9</c:f>
              <c:numCache>
                <c:formatCode>General</c:formatCode>
                <c:ptCount val="4"/>
                <c:pt idx="0">
                  <c:v>11.2</c:v>
                </c:pt>
                <c:pt idx="1">
                  <c:v>10.4</c:v>
                </c:pt>
                <c:pt idx="2">
                  <c:v>8.9</c:v>
                </c:pt>
                <c:pt idx="3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8-476E-8DA7-9FFBD4A71655}"/>
            </c:ext>
          </c:extLst>
        </c:ser>
        <c:ser>
          <c:idx val="2"/>
          <c:order val="2"/>
          <c:tx>
            <c:strRef>
              <c:f>'Fig7 data'!$A$10</c:f>
              <c:strCache>
                <c:ptCount val="1"/>
                <c:pt idx="0">
                  <c:v>FT Non-Track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'Fig7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'Fig7 data'!$B$10:$E$10</c:f>
              <c:numCache>
                <c:formatCode>General</c:formatCode>
                <c:ptCount val="4"/>
                <c:pt idx="0">
                  <c:v>15.5</c:v>
                </c:pt>
                <c:pt idx="1">
                  <c:v>17.600000000000001</c:v>
                </c:pt>
                <c:pt idx="2" formatCode="0.0">
                  <c:v>18</c:v>
                </c:pt>
                <c:pt idx="3" formatCode="0.0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28-476E-8DA7-9FFBD4A71655}"/>
            </c:ext>
          </c:extLst>
        </c:ser>
        <c:ser>
          <c:idx val="3"/>
          <c:order val="3"/>
          <c:tx>
            <c:strRef>
              <c:f>'Fig7 data'!$A$11</c:f>
              <c:strCache>
                <c:ptCount val="1"/>
                <c:pt idx="0">
                  <c:v>Part-Time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'Fig7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'Fig7 data'!$B$11:$E$11</c:f>
              <c:numCache>
                <c:formatCode>0.0</c:formatCode>
                <c:ptCount val="4"/>
                <c:pt idx="0">
                  <c:v>36</c:v>
                </c:pt>
                <c:pt idx="1">
                  <c:v>44.7</c:v>
                </c:pt>
                <c:pt idx="2">
                  <c:v>47.2</c:v>
                </c:pt>
                <c:pt idx="3">
                  <c:v>45.3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28-476E-8DA7-9FFBD4A716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7181535"/>
        <c:axId val="1017171551"/>
      </c:barChart>
      <c:catAx>
        <c:axId val="101718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17171551"/>
        <c:crosses val="autoZero"/>
        <c:auto val="1"/>
        <c:lblAlgn val="ctr"/>
        <c:lblOffset val="100"/>
        <c:noMultiLvlLbl val="0"/>
      </c:catAx>
      <c:valAx>
        <c:axId val="101717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1718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'Fig8 data'!$A$4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'Fig8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'Fig8 data'!$B$4:$E$4</c:f>
              <c:numCache>
                <c:formatCode>0.0</c:formatCode>
                <c:ptCount val="4"/>
                <c:pt idx="0">
                  <c:v>17.899999999999999</c:v>
                </c:pt>
                <c:pt idx="1">
                  <c:v>25.4</c:v>
                </c:pt>
                <c:pt idx="2">
                  <c:v>32</c:v>
                </c:pt>
                <c:pt idx="3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F-4BCB-8E18-37C01E04DE77}"/>
            </c:ext>
          </c:extLst>
        </c:ser>
        <c:ser>
          <c:idx val="1"/>
          <c:order val="1"/>
          <c:tx>
            <c:strRef>
              <c:f>'Fig8 data'!$A$5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'Fig8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'Fig8 data'!$B$5:$E$5</c:f>
              <c:numCache>
                <c:formatCode>0.0</c:formatCode>
                <c:ptCount val="4"/>
                <c:pt idx="0">
                  <c:v>82.1</c:v>
                </c:pt>
                <c:pt idx="1">
                  <c:v>74.599999999999994</c:v>
                </c:pt>
                <c:pt idx="2">
                  <c:v>68</c:v>
                </c:pt>
                <c:pt idx="3">
                  <c:v>65.599999999999994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F-4BCB-8E18-37C01E04DE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7181535"/>
        <c:axId val="1017171551"/>
      </c:barChart>
      <c:catAx>
        <c:axId val="101718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17171551"/>
        <c:crosses val="autoZero"/>
        <c:auto val="1"/>
        <c:lblAlgn val="ctr"/>
        <c:lblOffset val="100"/>
        <c:noMultiLvlLbl val="0"/>
      </c:catAx>
      <c:valAx>
        <c:axId val="101717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1718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'Fig9a data'!$A$4:$A$8</c:f>
              <c:strCache>
                <c:ptCount val="5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  <c:pt idx="4">
                  <c:v>All Institutions</c:v>
                </c:pt>
              </c:strCache>
            </c:strRef>
          </c:cat>
          <c:val>
            <c:numRef>
              <c:f>'Fig9a data'!$B$4:$B$8</c:f>
              <c:numCache>
                <c:formatCode>0.0</c:formatCode>
                <c:ptCount val="5"/>
                <c:pt idx="0" formatCode="General">
                  <c:v>1.8</c:v>
                </c:pt>
                <c:pt idx="1">
                  <c:v>3</c:v>
                </c:pt>
                <c:pt idx="2">
                  <c:v>4</c:v>
                </c:pt>
                <c:pt idx="3">
                  <c:v>3.6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6-4B19-BFB0-0D6325C0203A}"/>
            </c:ext>
          </c:extLst>
        </c:ser>
        <c:ser>
          <c:idx val="1"/>
          <c:order val="1"/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'Fig9a data'!$A$4:$A$8</c:f>
              <c:strCache>
                <c:ptCount val="5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  <c:pt idx="4">
                  <c:v>All Institutions</c:v>
                </c:pt>
              </c:strCache>
            </c:strRef>
          </c:cat>
          <c:val>
            <c:numRef>
              <c:f>'Fig9a data'!$C$4:$C$8</c:f>
              <c:numCache>
                <c:formatCode>0.0</c:formatCode>
                <c:ptCount val="5"/>
                <c:pt idx="0">
                  <c:v>2</c:v>
                </c:pt>
                <c:pt idx="1">
                  <c:v>3.7</c:v>
                </c:pt>
                <c:pt idx="2">
                  <c:v>3.8</c:v>
                </c:pt>
                <c:pt idx="3">
                  <c:v>4.5</c:v>
                </c:pt>
                <c:pt idx="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E6-4B19-BFB0-0D6325C0203A}"/>
            </c:ext>
          </c:extLst>
        </c:ser>
        <c:ser>
          <c:idx val="2"/>
          <c:order val="2"/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'Fig9a data'!$A$4:$A$8</c:f>
              <c:strCache>
                <c:ptCount val="5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  <c:pt idx="4">
                  <c:v>All Institutions</c:v>
                </c:pt>
              </c:strCache>
            </c:strRef>
          </c:cat>
          <c:val>
            <c:numRef>
              <c:f>'Fig9a data'!$D$4:$D$8</c:f>
              <c:numCache>
                <c:formatCode>0.0</c:formatCode>
                <c:ptCount val="5"/>
                <c:pt idx="0">
                  <c:v>2.2999999999999998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5.9</c:v>
                </c:pt>
                <c:pt idx="4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E6-4B19-BFB0-0D6325C0203A}"/>
            </c:ext>
          </c:extLst>
        </c:ser>
        <c:ser>
          <c:idx val="3"/>
          <c:order val="3"/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'Fig9a data'!$A$4:$A$8</c:f>
              <c:strCache>
                <c:ptCount val="5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  <c:pt idx="4">
                  <c:v>All Institutions</c:v>
                </c:pt>
              </c:strCache>
            </c:strRef>
          </c:cat>
          <c:val>
            <c:numRef>
              <c:f>'Fig9a data'!$E$4:$E$8</c:f>
              <c:numCache>
                <c:formatCode>0.0</c:formatCode>
                <c:ptCount val="5"/>
                <c:pt idx="0">
                  <c:v>2.4</c:v>
                </c:pt>
                <c:pt idx="1">
                  <c:v>4.7</c:v>
                </c:pt>
                <c:pt idx="2">
                  <c:v>4.5999999999999996</c:v>
                </c:pt>
                <c:pt idx="3">
                  <c:v>6.5</c:v>
                </c:pt>
                <c:pt idx="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E6-4B19-BFB0-0D6325C020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385423"/>
        <c:axId val="1036384175"/>
      </c:barChart>
      <c:catAx>
        <c:axId val="103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4175"/>
        <c:crosses val="autoZero"/>
        <c:auto val="1"/>
        <c:lblAlgn val="ctr"/>
        <c:lblOffset val="100"/>
        <c:noMultiLvlLbl val="0"/>
      </c:catAx>
      <c:valAx>
        <c:axId val="1036384175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'Fig9b data'!$A$4:$A$8</c:f>
              <c:strCache>
                <c:ptCount val="5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  <c:pt idx="4">
                  <c:v>All Institutions</c:v>
                </c:pt>
              </c:strCache>
            </c:strRef>
          </c:cat>
          <c:val>
            <c:numRef>
              <c:f>'Fig9b data'!$B$4:$B$8</c:f>
              <c:numCache>
                <c:formatCode>0.0</c:formatCode>
                <c:ptCount val="5"/>
                <c:pt idx="0" formatCode="General">
                  <c:v>3.1</c:v>
                </c:pt>
                <c:pt idx="1">
                  <c:v>13</c:v>
                </c:pt>
                <c:pt idx="2">
                  <c:v>17.2</c:v>
                </c:pt>
                <c:pt idx="3">
                  <c:v>24.7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1-4886-B3C1-48D68DE08AE5}"/>
            </c:ext>
          </c:extLst>
        </c:ser>
        <c:ser>
          <c:idx val="1"/>
          <c:order val="1"/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'Fig9b data'!$A$4:$A$8</c:f>
              <c:strCache>
                <c:ptCount val="5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  <c:pt idx="4">
                  <c:v>All Institutions</c:v>
                </c:pt>
              </c:strCache>
            </c:strRef>
          </c:cat>
          <c:val>
            <c:numRef>
              <c:f>'Fig9b data'!$C$4:$C$8</c:f>
              <c:numCache>
                <c:formatCode>0.0</c:formatCode>
                <c:ptCount val="5"/>
                <c:pt idx="0" formatCode="General">
                  <c:v>2.1</c:v>
                </c:pt>
                <c:pt idx="1">
                  <c:v>9.8000000000000007</c:v>
                </c:pt>
                <c:pt idx="2">
                  <c:v>9.5</c:v>
                </c:pt>
                <c:pt idx="3">
                  <c:v>19.5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1-4886-B3C1-48D68DE08AE5}"/>
            </c:ext>
          </c:extLst>
        </c:ser>
        <c:ser>
          <c:idx val="2"/>
          <c:order val="2"/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'Fig9b data'!$A$4:$A$8</c:f>
              <c:strCache>
                <c:ptCount val="5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  <c:pt idx="4">
                  <c:v>All Institutions</c:v>
                </c:pt>
              </c:strCache>
            </c:strRef>
          </c:cat>
          <c:val>
            <c:numRef>
              <c:f>'Fig9b data'!$D$4:$D$8</c:f>
              <c:numCache>
                <c:formatCode>0.0</c:formatCode>
                <c:ptCount val="5"/>
                <c:pt idx="0" formatCode="General">
                  <c:v>2.1</c:v>
                </c:pt>
                <c:pt idx="1">
                  <c:v>8.4</c:v>
                </c:pt>
                <c:pt idx="2">
                  <c:v>7.3</c:v>
                </c:pt>
                <c:pt idx="3">
                  <c:v>17.600000000000001</c:v>
                </c:pt>
                <c:pt idx="4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81-4886-B3C1-48D68DE08AE5}"/>
            </c:ext>
          </c:extLst>
        </c:ser>
        <c:ser>
          <c:idx val="3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'Fig9b data'!$A$4:$A$8</c:f>
              <c:strCache>
                <c:ptCount val="5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  <c:pt idx="4">
                  <c:v>All Institutions</c:v>
                </c:pt>
              </c:strCache>
            </c:strRef>
          </c:cat>
          <c:val>
            <c:numRef>
              <c:f>'Fig9b data'!$E$4:$E$8</c:f>
              <c:numCache>
                <c:formatCode>0.0</c:formatCode>
                <c:ptCount val="5"/>
                <c:pt idx="0" formatCode="General">
                  <c:v>2.2000000000000002</c:v>
                </c:pt>
                <c:pt idx="1">
                  <c:v>8.3000000000000007</c:v>
                </c:pt>
                <c:pt idx="2">
                  <c:v>7.3</c:v>
                </c:pt>
                <c:pt idx="3">
                  <c:v>16.5</c:v>
                </c:pt>
                <c:pt idx="4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81-4886-B3C1-48D68DE08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385423"/>
        <c:axId val="1036384175"/>
      </c:barChart>
      <c:catAx>
        <c:axId val="103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4175"/>
        <c:crosses val="autoZero"/>
        <c:auto val="1"/>
        <c:lblAlgn val="ctr"/>
        <c:lblOffset val="100"/>
        <c:noMultiLvlLbl val="0"/>
      </c:catAx>
      <c:valAx>
        <c:axId val="1036384175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39788838068751E-2"/>
          <c:y val="4.1440480605914924E-2"/>
          <c:w val="0.90732237346583688"/>
          <c:h val="0.90302193385301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'Fig10 data'!$B$3</c:f>
              <c:strCache>
                <c:ptCount val="1"/>
                <c:pt idx="0">
                  <c:v>1995-96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'Fig10 data'!$A$4:$A$7</c:f>
              <c:strCache>
                <c:ptCount val="4"/>
                <c:pt idx="0">
                  <c:v>Professor</c:v>
                </c:pt>
                <c:pt idx="1">
                  <c:v>Associate Professor</c:v>
                </c:pt>
                <c:pt idx="2">
                  <c:v>Assistant Professor</c:v>
                </c:pt>
                <c:pt idx="3">
                  <c:v>All Full-Time Faculty</c:v>
                </c:pt>
              </c:strCache>
            </c:strRef>
          </c:cat>
          <c:val>
            <c:numRef>
              <c:f>'Fig10 data'!$B$4:$B$7</c:f>
              <c:numCache>
                <c:formatCode>0.0</c:formatCode>
                <c:ptCount val="4"/>
                <c:pt idx="0">
                  <c:v>84.9</c:v>
                </c:pt>
                <c:pt idx="1">
                  <c:v>91.5</c:v>
                </c:pt>
                <c:pt idx="2">
                  <c:v>93.5</c:v>
                </c:pt>
                <c:pt idx="3">
                  <c:v>83.4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C-414C-85A3-6D32F6838356}"/>
            </c:ext>
          </c:extLst>
        </c:ser>
        <c:ser>
          <c:idx val="1"/>
          <c:order val="1"/>
          <c:tx>
            <c:strRef>
              <c:f>'Fig10 data'!$C$3</c:f>
              <c:strCache>
                <c:ptCount val="1"/>
                <c:pt idx="0">
                  <c:v>2019-20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'Fig10 data'!$A$4:$A$7</c:f>
              <c:strCache>
                <c:ptCount val="4"/>
                <c:pt idx="0">
                  <c:v>Professor</c:v>
                </c:pt>
                <c:pt idx="1">
                  <c:v>Associate Professor</c:v>
                </c:pt>
                <c:pt idx="2">
                  <c:v>Assistant Professor</c:v>
                </c:pt>
                <c:pt idx="3">
                  <c:v>All Full-Time Faculty</c:v>
                </c:pt>
              </c:strCache>
            </c:strRef>
          </c:cat>
          <c:val>
            <c:numRef>
              <c:f>'Fig10 data'!$C$4:$C$7</c:f>
              <c:numCache>
                <c:formatCode>0.0</c:formatCode>
                <c:ptCount val="4"/>
                <c:pt idx="0">
                  <c:v>85.2</c:v>
                </c:pt>
                <c:pt idx="1">
                  <c:v>92.8</c:v>
                </c:pt>
                <c:pt idx="2">
                  <c:v>91.6</c:v>
                </c:pt>
                <c:pt idx="3">
                  <c:v>82.8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C-414C-85A3-6D32F68383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385423"/>
        <c:axId val="1036384175"/>
      </c:barChart>
      <c:catAx>
        <c:axId val="103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4175"/>
        <c:crosses val="autoZero"/>
        <c:auto val="1"/>
        <c:lblAlgn val="ctr"/>
        <c:lblOffset val="100"/>
        <c:noMultiLvlLbl val="0"/>
      </c:catAx>
      <c:valAx>
        <c:axId val="1036384175"/>
        <c:scaling>
          <c:orientation val="minMax"/>
          <c:max val="1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11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5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704905833348926"/>
          <c:y val="6.8735305400926761E-2"/>
          <c:w val="0.23060392478681763"/>
          <c:h val="4.1950503576050575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'Fig2a data'!$A$4</c:f>
              <c:strCache>
                <c:ptCount val="1"/>
                <c:pt idx="0">
                  <c:v>Associate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'Fig2a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'Fig2a data'!$B$4:$E$4</c:f>
              <c:numCache>
                <c:formatCode>0.0</c:formatCode>
                <c:ptCount val="4"/>
                <c:pt idx="0">
                  <c:v>36.9</c:v>
                </c:pt>
                <c:pt idx="1">
                  <c:v>35.5</c:v>
                </c:pt>
                <c:pt idx="2">
                  <c:v>32.4</c:v>
                </c:pt>
                <c:pt idx="3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B-423A-97B7-01B6136A78CA}"/>
            </c:ext>
          </c:extLst>
        </c:ser>
        <c:ser>
          <c:idx val="1"/>
          <c:order val="1"/>
          <c:tx>
            <c:strRef>
              <c:f>'Fig2a data'!$A$5</c:f>
              <c:strCache>
                <c:ptCount val="1"/>
                <c:pt idx="0">
                  <c:v>Bacc/Sm Mstr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'Fig2a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'Fig2a data'!$B$5:$E$5</c:f>
              <c:numCache>
                <c:formatCode>0.0</c:formatCode>
                <c:ptCount val="4"/>
                <c:pt idx="0">
                  <c:v>18</c:v>
                </c:pt>
                <c:pt idx="1">
                  <c:v>16.600000000000001</c:v>
                </c:pt>
                <c:pt idx="2">
                  <c:v>15.5</c:v>
                </c:pt>
                <c:pt idx="3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B-423A-97B7-01B6136A78CA}"/>
            </c:ext>
          </c:extLst>
        </c:ser>
        <c:ser>
          <c:idx val="2"/>
          <c:order val="2"/>
          <c:tx>
            <c:strRef>
              <c:f>'Fig2a data'!$A$6</c:f>
              <c:strCache>
                <c:ptCount val="1"/>
                <c:pt idx="0">
                  <c:v>Master/Doct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'Fig2a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'Fig2a data'!$B$6:$E$6</c:f>
              <c:numCache>
                <c:formatCode>0.0</c:formatCode>
                <c:ptCount val="4"/>
                <c:pt idx="0">
                  <c:v>26.3</c:v>
                </c:pt>
                <c:pt idx="1">
                  <c:v>25.3</c:v>
                </c:pt>
                <c:pt idx="2">
                  <c:v>28.9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B-423A-97B7-01B6136A78CA}"/>
            </c:ext>
          </c:extLst>
        </c:ser>
        <c:ser>
          <c:idx val="3"/>
          <c:order val="3"/>
          <c:tx>
            <c:strRef>
              <c:f>'Fig2a data'!$A$7</c:f>
              <c:strCache>
                <c:ptCount val="1"/>
                <c:pt idx="0">
                  <c:v>Research U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'Fig2a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'Fig2a data'!$B$7:$E$7</c:f>
              <c:numCache>
                <c:formatCode>0.0</c:formatCode>
                <c:ptCount val="4"/>
                <c:pt idx="0">
                  <c:v>18.8</c:v>
                </c:pt>
                <c:pt idx="1">
                  <c:v>22.7</c:v>
                </c:pt>
                <c:pt idx="2">
                  <c:v>23.2</c:v>
                </c:pt>
                <c:pt idx="3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EB-423A-97B7-01B6136A78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7181535"/>
        <c:axId val="1017171551"/>
      </c:barChart>
      <c:catAx>
        <c:axId val="101718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17171551"/>
        <c:crosses val="autoZero"/>
        <c:auto val="1"/>
        <c:lblAlgn val="ctr"/>
        <c:lblOffset val="100"/>
        <c:noMultiLvlLbl val="0"/>
      </c:catAx>
      <c:valAx>
        <c:axId val="101717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1718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'Fig2b data'!$A$4</c:f>
              <c:strCache>
                <c:ptCount val="1"/>
                <c:pt idx="0">
                  <c:v>Assoc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'Fig2b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'Fig2b data'!$B$4:$E$4</c:f>
              <c:numCache>
                <c:formatCode>0.0</c:formatCode>
                <c:ptCount val="4"/>
                <c:pt idx="0">
                  <c:v>26.1</c:v>
                </c:pt>
                <c:pt idx="1">
                  <c:v>26.6</c:v>
                </c:pt>
                <c:pt idx="2">
                  <c:v>26.7</c:v>
                </c:pt>
                <c:pt idx="3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2-4E5C-82D5-22977DE5EED2}"/>
            </c:ext>
          </c:extLst>
        </c:ser>
        <c:ser>
          <c:idx val="1"/>
          <c:order val="1"/>
          <c:tx>
            <c:strRef>
              <c:f>'Fig2b data'!$A$5</c:f>
              <c:strCache>
                <c:ptCount val="1"/>
                <c:pt idx="0">
                  <c:v>Bacc/Sm Mstr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'Fig2b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'Fig2b data'!$B$5:$E$5</c:f>
              <c:numCache>
                <c:formatCode>0.0</c:formatCode>
                <c:ptCount val="4"/>
                <c:pt idx="0">
                  <c:v>18.8</c:v>
                </c:pt>
                <c:pt idx="1">
                  <c:v>17.899999999999999</c:v>
                </c:pt>
                <c:pt idx="2">
                  <c:v>16.399999999999999</c:v>
                </c:pt>
                <c:pt idx="3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C2-4E5C-82D5-22977DE5EED2}"/>
            </c:ext>
          </c:extLst>
        </c:ser>
        <c:ser>
          <c:idx val="2"/>
          <c:order val="2"/>
          <c:tx>
            <c:strRef>
              <c:f>'Fig2b data'!$A$6</c:f>
              <c:strCache>
                <c:ptCount val="1"/>
                <c:pt idx="0">
                  <c:v>Mstr/Doct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'Fig2b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'Fig2b data'!$B$6:$E$6</c:f>
              <c:numCache>
                <c:formatCode>0.0</c:formatCode>
                <c:ptCount val="4"/>
                <c:pt idx="0">
                  <c:v>26.8</c:v>
                </c:pt>
                <c:pt idx="1">
                  <c:v>24.6</c:v>
                </c:pt>
                <c:pt idx="2">
                  <c:v>26.1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C2-4E5C-82D5-22977DE5EED2}"/>
            </c:ext>
          </c:extLst>
        </c:ser>
        <c:ser>
          <c:idx val="3"/>
          <c:order val="3"/>
          <c:tx>
            <c:strRef>
              <c:f>'Fig2b data'!$A$7</c:f>
              <c:strCache>
                <c:ptCount val="1"/>
                <c:pt idx="0">
                  <c:v>Res U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'Fig2b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'Fig2b data'!$B$7:$E$7</c:f>
              <c:numCache>
                <c:formatCode>0.0</c:formatCode>
                <c:ptCount val="4"/>
                <c:pt idx="0">
                  <c:v>28.4</c:v>
                </c:pt>
                <c:pt idx="1">
                  <c:v>30.9</c:v>
                </c:pt>
                <c:pt idx="2">
                  <c:v>30.8</c:v>
                </c:pt>
                <c:pt idx="3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C2-4E5C-82D5-22977DE5EE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7181535"/>
        <c:axId val="1017171551"/>
      </c:barChart>
      <c:catAx>
        <c:axId val="101718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17171551"/>
        <c:crosses val="autoZero"/>
        <c:auto val="1"/>
        <c:lblAlgn val="ctr"/>
        <c:lblOffset val="100"/>
        <c:noMultiLvlLbl val="0"/>
      </c:catAx>
      <c:valAx>
        <c:axId val="101717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1718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'Fig3 data'!$A$4:$A$6</c:f>
              <c:strCache>
                <c:ptCount val="3"/>
                <c:pt idx="0">
                  <c:v>Full-Time</c:v>
                </c:pt>
                <c:pt idx="1">
                  <c:v>Part-Time</c:v>
                </c:pt>
                <c:pt idx="2">
                  <c:v>All Faculty</c:v>
                </c:pt>
              </c:strCache>
            </c:strRef>
          </c:cat>
          <c:val>
            <c:numRef>
              <c:f>'Fig3 data'!$B$4:$B$6</c:f>
              <c:numCache>
                <c:formatCode>General</c:formatCode>
                <c:ptCount val="3"/>
                <c:pt idx="0" formatCode="0.0">
                  <c:v>34.700000000000003</c:v>
                </c:pt>
                <c:pt idx="1">
                  <c:v>46.7</c:v>
                </c:pt>
                <c:pt idx="2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4-48CB-9B04-6846528237A1}"/>
            </c:ext>
          </c:extLst>
        </c:ser>
        <c:ser>
          <c:idx val="1"/>
          <c:order val="1"/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'Fig3 data'!$A$4:$A$6</c:f>
              <c:strCache>
                <c:ptCount val="3"/>
                <c:pt idx="0">
                  <c:v>Full-Time</c:v>
                </c:pt>
                <c:pt idx="1">
                  <c:v>Part-Time</c:v>
                </c:pt>
                <c:pt idx="2">
                  <c:v>All Faculty</c:v>
                </c:pt>
              </c:strCache>
            </c:strRef>
          </c:cat>
          <c:val>
            <c:numRef>
              <c:f>'Fig3 data'!$C$4:$C$6</c:f>
              <c:numCache>
                <c:formatCode>General</c:formatCode>
                <c:ptCount val="3"/>
                <c:pt idx="0" formatCode="0.0">
                  <c:v>40.6</c:v>
                </c:pt>
                <c:pt idx="1">
                  <c:v>49.1</c:v>
                </c:pt>
                <c:pt idx="2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4-48CB-9B04-6846528237A1}"/>
            </c:ext>
          </c:extLst>
        </c:ser>
        <c:ser>
          <c:idx val="2"/>
          <c:order val="2"/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'Fig3 data'!$A$4:$A$6</c:f>
              <c:strCache>
                <c:ptCount val="3"/>
                <c:pt idx="0">
                  <c:v>Full-Time</c:v>
                </c:pt>
                <c:pt idx="1">
                  <c:v>Part-Time</c:v>
                </c:pt>
                <c:pt idx="2">
                  <c:v>All Faculty</c:v>
                </c:pt>
              </c:strCache>
            </c:strRef>
          </c:cat>
          <c:val>
            <c:numRef>
              <c:f>'Fig3 data'!$D$4:$D$6</c:f>
              <c:numCache>
                <c:formatCode>0.0</c:formatCode>
                <c:ptCount val="3"/>
                <c:pt idx="0">
                  <c:v>45.9</c:v>
                </c:pt>
                <c:pt idx="1">
                  <c:v>53</c:v>
                </c:pt>
                <c:pt idx="2" formatCode="General">
                  <c:v>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44-48CB-9B04-6846528237A1}"/>
            </c:ext>
          </c:extLst>
        </c:ser>
        <c:ser>
          <c:idx val="3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'Fig3 data'!$A$4:$A$6</c:f>
              <c:strCache>
                <c:ptCount val="3"/>
                <c:pt idx="0">
                  <c:v>Full-Time</c:v>
                </c:pt>
                <c:pt idx="1">
                  <c:v>Part-Time</c:v>
                </c:pt>
                <c:pt idx="2">
                  <c:v>All Faculty</c:v>
                </c:pt>
              </c:strCache>
            </c:strRef>
          </c:cat>
          <c:val>
            <c:numRef>
              <c:f>'Fig3 data'!$E$4:$E$6</c:f>
              <c:numCache>
                <c:formatCode>0.0</c:formatCode>
                <c:ptCount val="3"/>
                <c:pt idx="0">
                  <c:v>47.5</c:v>
                </c:pt>
                <c:pt idx="1">
                  <c:v>54.2</c:v>
                </c:pt>
                <c:pt idx="2" formatCode="General">
                  <c:v>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44-48CB-9B04-6846528237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385423"/>
        <c:axId val="1036384175"/>
      </c:barChart>
      <c:catAx>
        <c:axId val="103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4175"/>
        <c:crosses val="autoZero"/>
        <c:auto val="1"/>
        <c:lblAlgn val="ctr"/>
        <c:lblOffset val="100"/>
        <c:noMultiLvlLbl val="0"/>
      </c:catAx>
      <c:valAx>
        <c:axId val="103638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'Fig4a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'Fig4a data'!$B$4:$B$7</c:f>
              <c:numCache>
                <c:formatCode>General</c:formatCode>
                <c:ptCount val="4"/>
                <c:pt idx="0">
                  <c:v>34.799999999999997</c:v>
                </c:pt>
                <c:pt idx="1">
                  <c:v>56.2</c:v>
                </c:pt>
                <c:pt idx="2">
                  <c:v>58.5</c:v>
                </c:pt>
                <c:pt idx="3">
                  <c:v>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9-4876-B0ED-90F93F8111DC}"/>
            </c:ext>
          </c:extLst>
        </c:ser>
        <c:ser>
          <c:idx val="1"/>
          <c:order val="1"/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'Fig4a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'Fig4a data'!$C$4:$C$7</c:f>
              <c:numCache>
                <c:formatCode>General</c:formatCode>
                <c:ptCount val="4"/>
                <c:pt idx="0">
                  <c:v>32.5</c:v>
                </c:pt>
                <c:pt idx="1">
                  <c:v>50.4</c:v>
                </c:pt>
                <c:pt idx="2">
                  <c:v>44.6</c:v>
                </c:pt>
                <c:pt idx="3">
                  <c:v>68.900000000000006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9-4876-B0ED-90F93F8111DC}"/>
            </c:ext>
          </c:extLst>
        </c:ser>
        <c:ser>
          <c:idx val="2"/>
          <c:order val="2"/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'Fig4a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'Fig4a data'!$D$4:$D$7</c:f>
              <c:numCache>
                <c:formatCode>General</c:formatCode>
                <c:ptCount val="4"/>
                <c:pt idx="0">
                  <c:v>31.5</c:v>
                </c:pt>
                <c:pt idx="1">
                  <c:v>49.2</c:v>
                </c:pt>
                <c:pt idx="2">
                  <c:v>40.799999999999997</c:v>
                </c:pt>
                <c:pt idx="3">
                  <c:v>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59-4876-B0ED-90F93F8111DC}"/>
            </c:ext>
          </c:extLst>
        </c:ser>
        <c:ser>
          <c:idx val="3"/>
          <c:order val="3"/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'Fig4a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'Fig4a data'!$E$4:$E$7</c:f>
              <c:numCache>
                <c:formatCode>General</c:formatCode>
                <c:ptCount val="4"/>
                <c:pt idx="0">
                  <c:v>33.299999999999997</c:v>
                </c:pt>
                <c:pt idx="1">
                  <c:v>49.8</c:v>
                </c:pt>
                <c:pt idx="2">
                  <c:v>42.4</c:v>
                </c:pt>
                <c:pt idx="3">
                  <c:v>69.900000000000006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59-4876-B0ED-90F93F8111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385423"/>
        <c:axId val="1036384175"/>
      </c:barChart>
      <c:catAx>
        <c:axId val="103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4175"/>
        <c:crosses val="autoZero"/>
        <c:auto val="1"/>
        <c:lblAlgn val="ctr"/>
        <c:lblOffset val="100"/>
        <c:noMultiLvlLbl val="0"/>
      </c:catAx>
      <c:valAx>
        <c:axId val="1036384175"/>
        <c:scaling>
          <c:orientation val="minMax"/>
          <c:max val="8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'Fig4b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'Fig4b data'!$B$4:$B$7</c:f>
              <c:numCache>
                <c:formatCode>General</c:formatCode>
                <c:ptCount val="4"/>
                <c:pt idx="0">
                  <c:v>37.799999999999997</c:v>
                </c:pt>
                <c:pt idx="1">
                  <c:v>63.2</c:v>
                </c:pt>
                <c:pt idx="2">
                  <c:v>70.099999999999994</c:v>
                </c:pt>
                <c:pt idx="3">
                  <c:v>82.8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5-454C-A898-20A64FBA8653}"/>
            </c:ext>
          </c:extLst>
        </c:ser>
        <c:ser>
          <c:idx val="1"/>
          <c:order val="1"/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'Fig4b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'Fig4b data'!$C$4:$C$7</c:f>
              <c:numCache>
                <c:formatCode>General</c:formatCode>
                <c:ptCount val="4"/>
                <c:pt idx="0">
                  <c:v>32.799999999999997</c:v>
                </c:pt>
                <c:pt idx="1">
                  <c:v>55.9</c:v>
                </c:pt>
                <c:pt idx="2">
                  <c:v>49.6</c:v>
                </c:pt>
                <c:pt idx="3">
                  <c:v>78.7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5-454C-A898-20A64FBA8653}"/>
            </c:ext>
          </c:extLst>
        </c:ser>
        <c:ser>
          <c:idx val="2"/>
          <c:order val="2"/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'Fig4b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'Fig4b data'!$D$4:$D$7</c:f>
              <c:numCache>
                <c:formatCode>General</c:formatCode>
                <c:ptCount val="4"/>
                <c:pt idx="0">
                  <c:v>30.9</c:v>
                </c:pt>
                <c:pt idx="1">
                  <c:v>52.7</c:v>
                </c:pt>
                <c:pt idx="2">
                  <c:v>46.7</c:v>
                </c:pt>
                <c:pt idx="3" formatCode="0.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95-454C-A898-20A64FBA8653}"/>
            </c:ext>
          </c:extLst>
        </c:ser>
        <c:ser>
          <c:idx val="3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'Fig4b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'Fig4b data'!$E$4:$E$7</c:f>
              <c:numCache>
                <c:formatCode>General</c:formatCode>
                <c:ptCount val="4"/>
                <c:pt idx="0" formatCode="0.0">
                  <c:v>33</c:v>
                </c:pt>
                <c:pt idx="1">
                  <c:v>54.2</c:v>
                </c:pt>
                <c:pt idx="2">
                  <c:v>48.1</c:v>
                </c:pt>
                <c:pt idx="3">
                  <c:v>76.599999999999994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95-454C-A898-20A64FBA86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385423"/>
        <c:axId val="1036384175"/>
      </c:barChart>
      <c:catAx>
        <c:axId val="103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4175"/>
        <c:crosses val="autoZero"/>
        <c:auto val="1"/>
        <c:lblAlgn val="ctr"/>
        <c:lblOffset val="100"/>
        <c:noMultiLvlLbl val="0"/>
      </c:catAx>
      <c:valAx>
        <c:axId val="1036384175"/>
        <c:scaling>
          <c:orientation val="minMax"/>
          <c:max val="8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'Fig5a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'Fig5a data'!$B$4:$B$7</c:f>
              <c:numCache>
                <c:formatCode>General</c:formatCode>
                <c:ptCount val="4"/>
                <c:pt idx="0">
                  <c:v>43.1</c:v>
                </c:pt>
                <c:pt idx="1">
                  <c:v>40.1</c:v>
                </c:pt>
                <c:pt idx="2">
                  <c:v>25.4</c:v>
                </c:pt>
                <c:pt idx="3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F-41E5-B350-AE6997FCF7F2}"/>
            </c:ext>
          </c:extLst>
        </c:ser>
        <c:ser>
          <c:idx val="1"/>
          <c:order val="1"/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'Fig5a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'Fig5a data'!$C$4:$C$7</c:f>
              <c:numCache>
                <c:formatCode>General</c:formatCode>
                <c:ptCount val="4"/>
                <c:pt idx="0">
                  <c:v>47.9</c:v>
                </c:pt>
                <c:pt idx="1">
                  <c:v>45.9</c:v>
                </c:pt>
                <c:pt idx="2" formatCode="0.0">
                  <c:v>31</c:v>
                </c:pt>
                <c:pt idx="3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F-41E5-B350-AE6997FCF7F2}"/>
            </c:ext>
          </c:extLst>
        </c:ser>
        <c:ser>
          <c:idx val="2"/>
          <c:order val="2"/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'Fig5a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'Fig5a data'!$D$4:$D$7</c:f>
              <c:numCache>
                <c:formatCode>General</c:formatCode>
                <c:ptCount val="4"/>
                <c:pt idx="0">
                  <c:v>49.7</c:v>
                </c:pt>
                <c:pt idx="1">
                  <c:v>51.7</c:v>
                </c:pt>
                <c:pt idx="2" formatCode="0.0">
                  <c:v>37.799999999999997</c:v>
                </c:pt>
                <c:pt idx="3">
                  <c:v>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7F-41E5-B350-AE6997FCF7F2}"/>
            </c:ext>
          </c:extLst>
        </c:ser>
        <c:ser>
          <c:idx val="3"/>
          <c:order val="3"/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'Fig5a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'Fig5a data'!$E$4:$E$7</c:f>
              <c:numCache>
                <c:formatCode>General</c:formatCode>
                <c:ptCount val="4"/>
                <c:pt idx="0">
                  <c:v>49.9</c:v>
                </c:pt>
                <c:pt idx="1">
                  <c:v>53.1</c:v>
                </c:pt>
                <c:pt idx="2" formatCode="0.0">
                  <c:v>39.9</c:v>
                </c:pt>
                <c:pt idx="3">
                  <c:v>47.1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7F-41E5-B350-AE6997FCF7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385423"/>
        <c:axId val="1036384175"/>
      </c:barChart>
      <c:catAx>
        <c:axId val="103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4175"/>
        <c:crosses val="autoZero"/>
        <c:auto val="1"/>
        <c:lblAlgn val="ctr"/>
        <c:lblOffset val="100"/>
        <c:noMultiLvlLbl val="0"/>
      </c:catAx>
      <c:valAx>
        <c:axId val="1036384175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'Fig5b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'Fig5b data'!$B$4:$B$7</c:f>
              <c:numCache>
                <c:formatCode>General</c:formatCode>
                <c:ptCount val="4"/>
                <c:pt idx="0">
                  <c:v>38.5</c:v>
                </c:pt>
                <c:pt idx="1">
                  <c:v>31.6</c:v>
                </c:pt>
                <c:pt idx="2">
                  <c:v>13.3</c:v>
                </c:pt>
                <c:pt idx="3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5-49D0-B102-C9AF42630C8F}"/>
            </c:ext>
          </c:extLst>
        </c:ser>
        <c:ser>
          <c:idx val="1"/>
          <c:order val="1"/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'Fig5b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'Fig5b data'!$C$4:$C$7</c:f>
              <c:numCache>
                <c:formatCode>General</c:formatCode>
                <c:ptCount val="4"/>
                <c:pt idx="0">
                  <c:v>46.6</c:v>
                </c:pt>
                <c:pt idx="1">
                  <c:v>39.5</c:v>
                </c:pt>
                <c:pt idx="2">
                  <c:v>21.2</c:v>
                </c:pt>
                <c:pt idx="3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5-49D0-B102-C9AF42630C8F}"/>
            </c:ext>
          </c:extLst>
        </c:ser>
        <c:ser>
          <c:idx val="2"/>
          <c:order val="2"/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'Fig5b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'Fig5b data'!$D$4:$D$7</c:f>
              <c:numCache>
                <c:formatCode>0.0</c:formatCode>
                <c:ptCount val="4"/>
                <c:pt idx="0" formatCode="General">
                  <c:v>47.9</c:v>
                </c:pt>
                <c:pt idx="1">
                  <c:v>44</c:v>
                </c:pt>
                <c:pt idx="2" formatCode="General">
                  <c:v>28.3</c:v>
                </c:pt>
                <c:pt idx="3" formatCode="General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5-49D0-B102-C9AF42630C8F}"/>
            </c:ext>
          </c:extLst>
        </c:ser>
        <c:ser>
          <c:idx val="3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'Fig5b data'!$A$4:$A$7</c:f>
              <c:strCache>
                <c:ptCount val="4"/>
                <c:pt idx="0">
                  <c:v>Associate's</c:v>
                </c:pt>
                <c:pt idx="1">
                  <c:v>Baccalaureate/Small Master's</c:v>
                </c:pt>
                <c:pt idx="2">
                  <c:v>Master's and 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'Fig5b data'!$E$4:$E$7</c:f>
              <c:numCache>
                <c:formatCode>General</c:formatCode>
                <c:ptCount val="4"/>
                <c:pt idx="0">
                  <c:v>48.5</c:v>
                </c:pt>
                <c:pt idx="1">
                  <c:v>45.8</c:v>
                </c:pt>
                <c:pt idx="2" formatCode="0.0">
                  <c:v>30</c:v>
                </c:pt>
                <c:pt idx="3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5-49D0-B102-C9AF42630C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385423"/>
        <c:axId val="1036384175"/>
      </c:barChart>
      <c:catAx>
        <c:axId val="103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4175"/>
        <c:crosses val="autoZero"/>
        <c:auto val="1"/>
        <c:lblAlgn val="ctr"/>
        <c:lblOffset val="100"/>
        <c:noMultiLvlLbl val="0"/>
      </c:catAx>
      <c:valAx>
        <c:axId val="1036384175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19771681364001E-2"/>
          <c:y val="3.1332347458719816E-2"/>
          <c:w val="0.91434239062254163"/>
          <c:h val="0.91110844037076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'Fig6 data'!$A$4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'Fig6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'Fig6 data'!$B$4:$E$4</c:f>
              <c:numCache>
                <c:formatCode>0.0</c:formatCode>
                <c:ptCount val="4"/>
                <c:pt idx="0">
                  <c:v>20.2</c:v>
                </c:pt>
                <c:pt idx="1">
                  <c:v>16.7</c:v>
                </c:pt>
                <c:pt idx="2">
                  <c:v>16.5</c:v>
                </c:pt>
                <c:pt idx="3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D-44EF-A751-1AF59B83F97C}"/>
            </c:ext>
          </c:extLst>
        </c:ser>
        <c:ser>
          <c:idx val="1"/>
          <c:order val="1"/>
          <c:tx>
            <c:strRef>
              <c:f>'Fig6 data'!$A$5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'Fig6 data'!$B$3:$E$3</c:f>
              <c:numCache>
                <c:formatCode>General</c:formatCode>
                <c:ptCount val="4"/>
                <c:pt idx="0">
                  <c:v>1995</c:v>
                </c:pt>
                <c:pt idx="1">
                  <c:v>2005</c:v>
                </c:pt>
                <c:pt idx="2">
                  <c:v>2015</c:v>
                </c:pt>
                <c:pt idx="3">
                  <c:v>2019</c:v>
                </c:pt>
              </c:numCache>
            </c:numRef>
          </c:cat>
          <c:val>
            <c:numRef>
              <c:f>'Fig6 data'!$B$5:$E$5</c:f>
              <c:numCache>
                <c:formatCode>0.0</c:formatCode>
                <c:ptCount val="4"/>
                <c:pt idx="0">
                  <c:v>37.299999999999997</c:v>
                </c:pt>
                <c:pt idx="1">
                  <c:v>27.3</c:v>
                </c:pt>
                <c:pt idx="2">
                  <c:v>26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7D-44EF-A751-1AF59B83F9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385423"/>
        <c:axId val="1036384175"/>
      </c:barChart>
      <c:catAx>
        <c:axId val="103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4175"/>
        <c:crosses val="autoZero"/>
        <c:auto val="1"/>
        <c:lblAlgn val="ctr"/>
        <c:lblOffset val="100"/>
        <c:noMultiLvlLbl val="0"/>
      </c:catAx>
      <c:valAx>
        <c:axId val="1036384175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36385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4498914941234935"/>
          <c:y val="8.4908318436438951E-2"/>
          <c:w val="0.15878407804198241"/>
          <c:h val="3.9418853976475904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7B052E-E945-4652-8C56-E2506076A252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08452AF-235E-46A8-B4D7-CA4E9574A3AB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D73B846-9DD0-437C-A291-380422A4444D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964E85F-5799-4611-8C03-10F337DE132E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55E03C1-7C9C-4ECB-B5E6-ECBF397F90B8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AF2C53-C37A-4010-AA7D-ACB32AC73277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9CAA6B-FDDC-48F6-B0BA-CE30C0C94ED9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17DF10-D113-46C9-995C-AB0726EC877B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D4EACAE-E3B4-48D6-BDB6-DEF2EE8F9A39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3944656-80D4-4308-8DAA-2A8A5121E2FC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54D8CB4-960E-493E-B6D8-3B36490DF0AF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1F74635-2FB4-4030-BEE9-01F6F2A97A0F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1C5D1F4-A074-4513-911B-2A43433D57D5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672340-7666-4286-9EE6-1B5CA2A9D075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172D834-5C98-40A0-BC9B-B77490594D9D}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4358CA-9A5A-4AE5-B22F-FFB05C3EE46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F0C33D-D848-46B7-ABC5-7569F878BC6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2DC333-C48C-4C77-8A44-80331FFCC1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03287B-C26B-4773-9047-B50F49E394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C17A55-54D2-485D-8268-7FA48CB0D7E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CF1E16-FFEA-4291-8BFF-EADAE7C458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ABF81A-BE83-4664-8438-15BEC8FBAB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4CF98-C1CA-4906-B208-2FA79BB023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508261-6F4B-42C5-B8AA-5C959349D0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DBA018-3BF3-4F3E-8DDE-4223158F56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BC04CE-52EF-4110-8158-0E7B9ED433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7E6EC9-F53A-490E-8877-713172C69B6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3F758A-9A10-48C7-99DB-C712CF9349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7E2C04-A050-4372-9685-D560B2549A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9F5D41-83A9-46E1-826C-760DA325FA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ED45-F259-44F6-A907-E82AF8C6EB0E}">
  <dimension ref="A1:J15"/>
  <sheetViews>
    <sheetView workbookViewId="0">
      <selection activeCell="C21" sqref="C21"/>
    </sheetView>
  </sheetViews>
  <sheetFormatPr defaultRowHeight="15" x14ac:dyDescent="0.25"/>
  <cols>
    <col min="1" max="1" width="10.54296875" customWidth="1"/>
  </cols>
  <sheetData>
    <row r="1" spans="1:10" ht="15.6" x14ac:dyDescent="0.3">
      <c r="A1" s="1" t="s">
        <v>28</v>
      </c>
    </row>
    <row r="3" spans="1:10" ht="15.6" x14ac:dyDescent="0.3"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22</v>
      </c>
      <c r="J3" s="2" t="s">
        <v>23</v>
      </c>
    </row>
    <row r="4" spans="1:10" x14ac:dyDescent="0.25">
      <c r="A4" t="s">
        <v>9</v>
      </c>
      <c r="B4" s="3">
        <v>54.695384231117472</v>
      </c>
      <c r="C4" s="3">
        <v>56.021226462682186</v>
      </c>
      <c r="D4" s="3">
        <v>58.765673005065175</v>
      </c>
      <c r="E4" s="3">
        <v>60.46331517823694</v>
      </c>
      <c r="F4" s="3">
        <v>59.982897566790186</v>
      </c>
      <c r="G4" s="3">
        <v>62.129073410765237</v>
      </c>
      <c r="H4" s="3">
        <v>61.695209145463835</v>
      </c>
      <c r="I4" s="3">
        <v>61.11157396937994</v>
      </c>
      <c r="J4" s="3">
        <v>61.054239473775205</v>
      </c>
    </row>
    <row r="5" spans="1:10" x14ac:dyDescent="0.25">
      <c r="A5" t="s">
        <v>10</v>
      </c>
      <c r="B5" s="3">
        <v>49.752657356117801</v>
      </c>
      <c r="C5" s="3">
        <v>50.808697509574088</v>
      </c>
      <c r="D5" s="3">
        <v>53.949063440465295</v>
      </c>
      <c r="E5" s="3">
        <v>55.146154849964624</v>
      </c>
      <c r="F5" s="3">
        <v>57.253464354980146</v>
      </c>
      <c r="G5" s="3">
        <v>57.544926146586363</v>
      </c>
      <c r="H5" s="3">
        <v>57.218162842289836</v>
      </c>
      <c r="I5" s="3">
        <v>57.217441103735524</v>
      </c>
      <c r="J5" s="3">
        <v>57.669449950942109</v>
      </c>
    </row>
    <row r="6" spans="1:10" x14ac:dyDescent="0.25">
      <c r="A6" t="s">
        <v>11</v>
      </c>
      <c r="B6" s="3">
        <v>49.451322871955512</v>
      </c>
      <c r="C6" s="3">
        <v>49.510562785195198</v>
      </c>
      <c r="D6" s="3">
        <v>53.08855140391352</v>
      </c>
      <c r="E6" s="3">
        <v>55.485224901741958</v>
      </c>
      <c r="F6" s="3">
        <v>58.232488986318963</v>
      </c>
      <c r="G6" s="3">
        <v>59.707232663512613</v>
      </c>
      <c r="H6" s="3">
        <v>60.094237141582816</v>
      </c>
      <c r="I6" s="3">
        <v>59.201890660853159</v>
      </c>
      <c r="J6" s="3">
        <v>60.685722517677284</v>
      </c>
    </row>
    <row r="7" spans="1:10" x14ac:dyDescent="0.25">
      <c r="A7" t="s">
        <v>12</v>
      </c>
      <c r="B7" s="3">
        <v>29.024853085210577</v>
      </c>
      <c r="C7" s="3">
        <v>34.967092142002393</v>
      </c>
      <c r="D7" s="3">
        <v>39.13422456346462</v>
      </c>
      <c r="E7" s="3">
        <v>41.831231007644561</v>
      </c>
      <c r="F7" s="3">
        <v>46.33858761550362</v>
      </c>
      <c r="G7" s="3">
        <v>50.084023874369819</v>
      </c>
      <c r="H7" s="3">
        <v>51.368211589054305</v>
      </c>
      <c r="I7" s="3">
        <v>52.70975782276264</v>
      </c>
      <c r="J7" s="3">
        <v>54.118964325702748</v>
      </c>
    </row>
    <row r="9" spans="1:10" x14ac:dyDescent="0.25">
      <c r="A9" t="s">
        <v>20</v>
      </c>
    </row>
    <row r="10" spans="1:10" x14ac:dyDescent="0.25">
      <c r="A10" t="s">
        <v>21</v>
      </c>
    </row>
    <row r="11" spans="1:10" x14ac:dyDescent="0.25">
      <c r="A11" t="s">
        <v>24</v>
      </c>
    </row>
    <row r="13" spans="1:10" x14ac:dyDescent="0.25">
      <c r="A13" t="s">
        <v>25</v>
      </c>
    </row>
    <row r="14" spans="1:10" x14ac:dyDescent="0.25">
      <c r="A14" t="s">
        <v>27</v>
      </c>
    </row>
    <row r="15" spans="1:10" x14ac:dyDescent="0.25">
      <c r="A15" t="s">
        <v>26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0962-8E77-4267-AA71-C271BCFE710D}">
  <dimension ref="A1:G29"/>
  <sheetViews>
    <sheetView workbookViewId="0">
      <selection activeCell="A2" sqref="A2"/>
    </sheetView>
  </sheetViews>
  <sheetFormatPr defaultRowHeight="15" x14ac:dyDescent="0.25"/>
  <cols>
    <col min="1" max="1" width="17.453125" customWidth="1"/>
    <col min="2" max="2" width="9.36328125" bestFit="1" customWidth="1"/>
    <col min="3" max="5" width="8.90625" bestFit="1" customWidth="1"/>
  </cols>
  <sheetData>
    <row r="1" spans="1:7" ht="15.6" x14ac:dyDescent="0.3">
      <c r="A1" s="1" t="s">
        <v>73</v>
      </c>
    </row>
    <row r="3" spans="1:7" ht="15.6" x14ac:dyDescent="0.3">
      <c r="B3" s="2">
        <v>1995</v>
      </c>
      <c r="C3" s="2">
        <v>2005</v>
      </c>
      <c r="D3" s="2">
        <v>2015</v>
      </c>
      <c r="E3" s="2">
        <v>2019</v>
      </c>
    </row>
    <row r="4" spans="1:7" ht="15.6" x14ac:dyDescent="0.3">
      <c r="A4" t="s">
        <v>69</v>
      </c>
      <c r="B4">
        <f>ROUND(100*B14/B$18,1)</f>
        <v>20.2</v>
      </c>
      <c r="C4">
        <f t="shared" ref="C4:E4" si="0">ROUND(100*C14/C$18,1)</f>
        <v>16.7</v>
      </c>
      <c r="D4">
        <f t="shared" si="0"/>
        <v>16.5</v>
      </c>
      <c r="E4">
        <f t="shared" si="0"/>
        <v>16.600000000000001</v>
      </c>
      <c r="F4" s="1" t="s">
        <v>29</v>
      </c>
      <c r="G4" t="s">
        <v>74</v>
      </c>
    </row>
    <row r="5" spans="1:7" x14ac:dyDescent="0.25">
      <c r="A5" t="s">
        <v>70</v>
      </c>
      <c r="B5">
        <f t="shared" ref="B5:E7" si="1">ROUND(100*B15/B$18,1)</f>
        <v>12.7</v>
      </c>
      <c r="C5">
        <f t="shared" si="1"/>
        <v>10.3</v>
      </c>
      <c r="D5">
        <f t="shared" si="1"/>
        <v>8.6</v>
      </c>
      <c r="E5" s="3">
        <f t="shared" si="1"/>
        <v>9</v>
      </c>
    </row>
    <row r="6" spans="1:7" x14ac:dyDescent="0.25">
      <c r="A6" t="s">
        <v>71</v>
      </c>
      <c r="B6">
        <f t="shared" si="1"/>
        <v>19.100000000000001</v>
      </c>
      <c r="C6">
        <f t="shared" si="1"/>
        <v>19.8</v>
      </c>
      <c r="D6">
        <f t="shared" si="1"/>
        <v>20.6</v>
      </c>
      <c r="E6">
        <f t="shared" si="1"/>
        <v>22.5</v>
      </c>
    </row>
    <row r="7" spans="1:7" x14ac:dyDescent="0.25">
      <c r="A7" t="s">
        <v>1</v>
      </c>
      <c r="B7" s="3">
        <f t="shared" si="1"/>
        <v>48</v>
      </c>
      <c r="C7" s="3">
        <f t="shared" si="1"/>
        <v>53.2</v>
      </c>
      <c r="D7" s="3">
        <f t="shared" si="1"/>
        <v>54.3</v>
      </c>
      <c r="E7" s="3">
        <f t="shared" si="1"/>
        <v>52</v>
      </c>
    </row>
    <row r="8" spans="1:7" ht="15.6" x14ac:dyDescent="0.3">
      <c r="A8" t="s">
        <v>69</v>
      </c>
      <c r="B8">
        <f>ROUND(100*B21/B$25,1)</f>
        <v>37.299999999999997</v>
      </c>
      <c r="C8">
        <f t="shared" ref="C8:E8" si="2">ROUND(100*C21/C$25,1)</f>
        <v>27.3</v>
      </c>
      <c r="D8" s="3">
        <f t="shared" si="2"/>
        <v>26</v>
      </c>
      <c r="E8" s="3">
        <f t="shared" si="2"/>
        <v>26</v>
      </c>
      <c r="F8" s="1" t="s">
        <v>33</v>
      </c>
      <c r="G8" t="s">
        <v>75</v>
      </c>
    </row>
    <row r="9" spans="1:7" x14ac:dyDescent="0.25">
      <c r="A9" t="s">
        <v>70</v>
      </c>
      <c r="B9">
        <f t="shared" ref="B9:E11" si="3">ROUND(100*B22/B$25,1)</f>
        <v>11.2</v>
      </c>
      <c r="C9">
        <f t="shared" si="3"/>
        <v>10.4</v>
      </c>
      <c r="D9">
        <f t="shared" si="3"/>
        <v>8.9</v>
      </c>
      <c r="E9">
        <f t="shared" si="3"/>
        <v>9.1</v>
      </c>
    </row>
    <row r="10" spans="1:7" x14ac:dyDescent="0.25">
      <c r="A10" t="s">
        <v>71</v>
      </c>
      <c r="B10">
        <f t="shared" si="3"/>
        <v>15.5</v>
      </c>
      <c r="C10">
        <f t="shared" si="3"/>
        <v>17.600000000000001</v>
      </c>
      <c r="D10" s="3">
        <f t="shared" si="3"/>
        <v>18</v>
      </c>
      <c r="E10" s="3">
        <f t="shared" si="3"/>
        <v>19.600000000000001</v>
      </c>
    </row>
    <row r="11" spans="1:7" x14ac:dyDescent="0.25">
      <c r="A11" t="s">
        <v>1</v>
      </c>
      <c r="B11" s="3">
        <f t="shared" si="3"/>
        <v>36</v>
      </c>
      <c r="C11" s="3">
        <f t="shared" si="3"/>
        <v>44.7</v>
      </c>
      <c r="D11" s="3">
        <f t="shared" si="3"/>
        <v>47.2</v>
      </c>
      <c r="E11" s="3">
        <f t="shared" si="3"/>
        <v>45.3</v>
      </c>
    </row>
    <row r="13" spans="1:7" ht="15.6" x14ac:dyDescent="0.3">
      <c r="A13" s="1" t="s">
        <v>29</v>
      </c>
    </row>
    <row r="14" spans="1:7" x14ac:dyDescent="0.25">
      <c r="A14" t="s">
        <v>69</v>
      </c>
      <c r="B14" s="4">
        <v>75577</v>
      </c>
      <c r="C14" s="4">
        <v>95416</v>
      </c>
      <c r="D14" s="4">
        <v>117977</v>
      </c>
      <c r="E14" s="4">
        <v>120436</v>
      </c>
    </row>
    <row r="15" spans="1:7" x14ac:dyDescent="0.25">
      <c r="A15" t="s">
        <v>70</v>
      </c>
      <c r="B15" s="4">
        <v>47251</v>
      </c>
      <c r="C15" s="4">
        <v>59249</v>
      </c>
      <c r="D15" s="4">
        <v>61745</v>
      </c>
      <c r="E15" s="4">
        <v>65044</v>
      </c>
    </row>
    <row r="16" spans="1:7" x14ac:dyDescent="0.25">
      <c r="A16" t="s">
        <v>71</v>
      </c>
      <c r="B16" s="4">
        <v>71157</v>
      </c>
      <c r="C16" s="4">
        <v>113291</v>
      </c>
      <c r="D16" s="4">
        <v>147183</v>
      </c>
      <c r="E16" s="4">
        <v>163185</v>
      </c>
    </row>
    <row r="17" spans="1:5" x14ac:dyDescent="0.25">
      <c r="A17" t="s">
        <v>1</v>
      </c>
      <c r="B17" s="4">
        <v>179345</v>
      </c>
      <c r="C17" s="4">
        <v>304856</v>
      </c>
      <c r="D17" s="4">
        <v>388897</v>
      </c>
      <c r="E17" s="4">
        <v>377730</v>
      </c>
    </row>
    <row r="18" spans="1:5" x14ac:dyDescent="0.25">
      <c r="B18" s="5">
        <f>SUM(B14:B17)</f>
        <v>373330</v>
      </c>
      <c r="C18" s="5">
        <f>SUM(C14:C17)</f>
        <v>572812</v>
      </c>
      <c r="D18" s="5">
        <f>SUM(D14:D17)</f>
        <v>715802</v>
      </c>
      <c r="E18" s="5">
        <f>SUM(E14:E17)</f>
        <v>726395</v>
      </c>
    </row>
    <row r="20" spans="1:5" ht="15.6" x14ac:dyDescent="0.3">
      <c r="A20" s="1" t="s">
        <v>33</v>
      </c>
    </row>
    <row r="21" spans="1:5" x14ac:dyDescent="0.25">
      <c r="A21" t="s">
        <v>69</v>
      </c>
      <c r="B21" s="4">
        <v>212438</v>
      </c>
      <c r="C21" s="4">
        <v>193372</v>
      </c>
      <c r="D21" s="4">
        <v>189576</v>
      </c>
      <c r="E21" s="4">
        <v>182702</v>
      </c>
    </row>
    <row r="22" spans="1:5" x14ac:dyDescent="0.25">
      <c r="A22" t="s">
        <v>70</v>
      </c>
      <c r="B22" s="4">
        <v>63781</v>
      </c>
      <c r="C22" s="4">
        <v>73658</v>
      </c>
      <c r="D22" s="4">
        <v>64568</v>
      </c>
      <c r="E22" s="4">
        <v>64365</v>
      </c>
    </row>
    <row r="23" spans="1:5" x14ac:dyDescent="0.25">
      <c r="A23" t="s">
        <v>71</v>
      </c>
      <c r="B23" s="4">
        <v>88209</v>
      </c>
      <c r="C23" s="4">
        <v>124204</v>
      </c>
      <c r="D23" s="4">
        <v>130936</v>
      </c>
      <c r="E23" s="4">
        <v>138010</v>
      </c>
    </row>
    <row r="24" spans="1:5" x14ac:dyDescent="0.25">
      <c r="A24" t="s">
        <v>1</v>
      </c>
      <c r="B24" s="4">
        <v>205021</v>
      </c>
      <c r="C24" s="4">
        <v>316477</v>
      </c>
      <c r="D24" s="4">
        <v>344338</v>
      </c>
      <c r="E24" s="4">
        <v>318598</v>
      </c>
    </row>
    <row r="25" spans="1:5" x14ac:dyDescent="0.25">
      <c r="B25" s="5">
        <f>SUM(B21:B24)</f>
        <v>569449</v>
      </c>
      <c r="C25" s="5">
        <f>SUM(C21:C24)</f>
        <v>707711</v>
      </c>
      <c r="D25" s="5">
        <f>SUM(D21:D24)</f>
        <v>729418</v>
      </c>
      <c r="E25" s="5">
        <f>SUM(E21:E24)</f>
        <v>703675</v>
      </c>
    </row>
    <row r="27" spans="1:5" x14ac:dyDescent="0.25">
      <c r="B27" s="4">
        <f>B18+B25</f>
        <v>942779</v>
      </c>
      <c r="C27" s="4">
        <f>C18+C25</f>
        <v>1280523</v>
      </c>
      <c r="D27" s="4">
        <f>D18+D25</f>
        <v>1445220</v>
      </c>
      <c r="E27" s="4">
        <f>E18+E25</f>
        <v>1430070</v>
      </c>
    </row>
    <row r="29" spans="1:5" x14ac:dyDescent="0.25">
      <c r="A29" t="s">
        <v>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3347-0B46-48F0-B426-86C894D9486A}">
  <dimension ref="A1:E7"/>
  <sheetViews>
    <sheetView workbookViewId="0">
      <selection activeCell="A2" sqref="A2"/>
    </sheetView>
  </sheetViews>
  <sheetFormatPr defaultRowHeight="15" x14ac:dyDescent="0.25"/>
  <sheetData>
    <row r="1" spans="1:5" ht="15.6" x14ac:dyDescent="0.3">
      <c r="A1" s="1" t="s">
        <v>78</v>
      </c>
    </row>
    <row r="3" spans="1:5" ht="15.6" x14ac:dyDescent="0.3">
      <c r="B3" s="2">
        <v>1995</v>
      </c>
      <c r="C3" s="2">
        <v>2005</v>
      </c>
      <c r="D3" s="2">
        <v>2015</v>
      </c>
      <c r="E3" s="2">
        <v>2019</v>
      </c>
    </row>
    <row r="4" spans="1:5" x14ac:dyDescent="0.25">
      <c r="A4" t="s">
        <v>29</v>
      </c>
      <c r="B4" s="3">
        <v>17.899999999999999</v>
      </c>
      <c r="C4" s="3">
        <v>25.4</v>
      </c>
      <c r="D4" s="3">
        <v>32</v>
      </c>
      <c r="E4" s="3">
        <v>34.4</v>
      </c>
    </row>
    <row r="5" spans="1:5" x14ac:dyDescent="0.25">
      <c r="A5" t="s">
        <v>33</v>
      </c>
      <c r="B5" s="3">
        <v>82.1</v>
      </c>
      <c r="C5" s="3">
        <v>74.599999999999994</v>
      </c>
      <c r="D5" s="3">
        <v>68</v>
      </c>
      <c r="E5" s="3">
        <v>65.599999999999994</v>
      </c>
    </row>
    <row r="7" spans="1:5" x14ac:dyDescent="0.25">
      <c r="A7" s="9" t="s">
        <v>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9A372-D56F-4610-94F9-1BB2717E253F}">
  <dimension ref="A1:E35"/>
  <sheetViews>
    <sheetView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27.26953125" customWidth="1"/>
  </cols>
  <sheetData>
    <row r="1" spans="1:5" ht="15.6" x14ac:dyDescent="0.3">
      <c r="A1" s="1" t="s">
        <v>77</v>
      </c>
    </row>
    <row r="3" spans="1:5" ht="15.6" x14ac:dyDescent="0.3">
      <c r="A3" s="7" t="s">
        <v>29</v>
      </c>
      <c r="B3" s="2">
        <v>1995</v>
      </c>
      <c r="C3" s="2">
        <v>2005</v>
      </c>
      <c r="D3" s="2">
        <v>2015</v>
      </c>
      <c r="E3" s="2">
        <v>2019</v>
      </c>
    </row>
    <row r="4" spans="1:5" x14ac:dyDescent="0.25">
      <c r="A4" t="s">
        <v>9</v>
      </c>
      <c r="B4">
        <f>ROUND(100*B11/B$13,1)</f>
        <v>1.8</v>
      </c>
      <c r="C4" s="3">
        <f>ROUND(100*C11/C$13,1)</f>
        <v>2</v>
      </c>
      <c r="D4" s="3">
        <f>ROUND(100*D11/D$13,1)</f>
        <v>2.2999999999999998</v>
      </c>
      <c r="E4" s="3">
        <f>ROUND(100*E11/E$13,1)</f>
        <v>2.4</v>
      </c>
    </row>
    <row r="5" spans="1:5" x14ac:dyDescent="0.25">
      <c r="A5" t="s">
        <v>30</v>
      </c>
      <c r="B5" s="3">
        <f>ROUND(100*B16/B$18,1)</f>
        <v>3</v>
      </c>
      <c r="C5" s="3">
        <f>ROUND(100*C16/C$18,1)</f>
        <v>3.7</v>
      </c>
      <c r="D5" s="3">
        <f>ROUND(100*D16/D$18,1)</f>
        <v>4.4000000000000004</v>
      </c>
      <c r="E5" s="3">
        <f>ROUND(100*E16/E$18,1)</f>
        <v>4.7</v>
      </c>
    </row>
    <row r="6" spans="1:5" x14ac:dyDescent="0.25">
      <c r="A6" t="s">
        <v>31</v>
      </c>
      <c r="B6" s="3">
        <f>ROUND(100*B21/B$23,1)</f>
        <v>4</v>
      </c>
      <c r="C6" s="3">
        <f t="shared" ref="C6:E6" si="0">ROUND(100*C21/C$23,1)</f>
        <v>3.8</v>
      </c>
      <c r="D6" s="3">
        <f t="shared" si="0"/>
        <v>4.0999999999999996</v>
      </c>
      <c r="E6" s="3">
        <f t="shared" si="0"/>
        <v>4.5999999999999996</v>
      </c>
    </row>
    <row r="7" spans="1:5" x14ac:dyDescent="0.25">
      <c r="A7" t="s">
        <v>32</v>
      </c>
      <c r="B7" s="3">
        <f>ROUND(100*B26/B$28,1)</f>
        <v>3.6</v>
      </c>
      <c r="C7" s="3">
        <f t="shared" ref="C7:E7" si="1">ROUND(100*C26/C$28,1)</f>
        <v>4.5</v>
      </c>
      <c r="D7" s="3">
        <f t="shared" si="1"/>
        <v>5.9</v>
      </c>
      <c r="E7" s="3">
        <f t="shared" si="1"/>
        <v>6.5</v>
      </c>
    </row>
    <row r="8" spans="1:5" x14ac:dyDescent="0.25">
      <c r="A8" t="s">
        <v>68</v>
      </c>
      <c r="B8" s="3">
        <f>ROUND(100*B31/B$33,1)</f>
        <v>3.1</v>
      </c>
      <c r="C8" s="3">
        <f t="shared" ref="C8:E8" si="2">ROUND(100*C31/C$33,1)</f>
        <v>3.4</v>
      </c>
      <c r="D8" s="3">
        <f t="shared" si="2"/>
        <v>4.0999999999999996</v>
      </c>
      <c r="E8" s="3">
        <f t="shared" si="2"/>
        <v>4.5999999999999996</v>
      </c>
    </row>
    <row r="10" spans="1:5" x14ac:dyDescent="0.25">
      <c r="A10" t="s">
        <v>9</v>
      </c>
    </row>
    <row r="11" spans="1:5" x14ac:dyDescent="0.25">
      <c r="A11" s="6" t="s">
        <v>44</v>
      </c>
      <c r="B11" s="4">
        <v>5059</v>
      </c>
      <c r="C11" s="4">
        <v>7722</v>
      </c>
      <c r="D11" s="4">
        <v>9786</v>
      </c>
      <c r="E11" s="4">
        <v>9556</v>
      </c>
    </row>
    <row r="12" spans="1:5" x14ac:dyDescent="0.25">
      <c r="A12" s="6" t="s">
        <v>45</v>
      </c>
      <c r="B12" s="4">
        <v>8839</v>
      </c>
      <c r="C12" s="4">
        <v>8403</v>
      </c>
      <c r="D12" s="4">
        <v>8831</v>
      </c>
      <c r="E12" s="4">
        <v>8424</v>
      </c>
    </row>
    <row r="13" spans="1:5" x14ac:dyDescent="0.25">
      <c r="A13" s="6" t="s">
        <v>41</v>
      </c>
      <c r="B13" s="4">
        <v>286267</v>
      </c>
      <c r="C13" s="4">
        <v>391322</v>
      </c>
      <c r="D13" s="4">
        <v>426653</v>
      </c>
      <c r="E13" s="4">
        <v>391618</v>
      </c>
    </row>
    <row r="15" spans="1:5" x14ac:dyDescent="0.25">
      <c r="A15" t="s">
        <v>30</v>
      </c>
    </row>
    <row r="16" spans="1:5" x14ac:dyDescent="0.25">
      <c r="A16" s="6" t="s">
        <v>44</v>
      </c>
      <c r="B16" s="4">
        <v>5285</v>
      </c>
      <c r="C16" s="4">
        <v>8244</v>
      </c>
      <c r="D16" s="4">
        <v>10090</v>
      </c>
      <c r="E16" s="4">
        <v>10573</v>
      </c>
    </row>
    <row r="17" spans="1:5" x14ac:dyDescent="0.25">
      <c r="A17" s="6" t="s">
        <v>45</v>
      </c>
      <c r="B17" s="4">
        <v>22699</v>
      </c>
      <c r="C17" s="4">
        <v>21819</v>
      </c>
      <c r="D17" s="4">
        <v>19388</v>
      </c>
      <c r="E17" s="4">
        <v>18397</v>
      </c>
    </row>
    <row r="18" spans="1:5" x14ac:dyDescent="0.25">
      <c r="A18" s="6" t="s">
        <v>41</v>
      </c>
      <c r="B18" s="4">
        <v>174006</v>
      </c>
      <c r="C18" s="4">
        <v>221794</v>
      </c>
      <c r="D18" s="4">
        <v>230088</v>
      </c>
      <c r="E18" s="4">
        <v>222956</v>
      </c>
    </row>
    <row r="20" spans="1:5" x14ac:dyDescent="0.25">
      <c r="A20" t="s">
        <v>31</v>
      </c>
    </row>
    <row r="21" spans="1:5" x14ac:dyDescent="0.25">
      <c r="A21" s="6" t="s">
        <v>44</v>
      </c>
      <c r="B21" s="4">
        <v>10076</v>
      </c>
      <c r="C21" s="4">
        <v>12046</v>
      </c>
      <c r="D21" s="4">
        <v>16391</v>
      </c>
      <c r="E21" s="4">
        <v>18106</v>
      </c>
    </row>
    <row r="22" spans="1:5" x14ac:dyDescent="0.25">
      <c r="A22" s="6" t="s">
        <v>45</v>
      </c>
      <c r="B22" s="4">
        <v>43118</v>
      </c>
      <c r="C22" s="4">
        <v>30201</v>
      </c>
      <c r="D22" s="4">
        <v>29198</v>
      </c>
      <c r="E22" s="4">
        <v>28717</v>
      </c>
    </row>
    <row r="23" spans="1:5" x14ac:dyDescent="0.25">
      <c r="A23" s="6" t="s">
        <v>41</v>
      </c>
      <c r="B23" s="4">
        <v>250568</v>
      </c>
      <c r="C23" s="4">
        <v>318860</v>
      </c>
      <c r="D23" s="4">
        <v>397675</v>
      </c>
      <c r="E23" s="4">
        <v>393543</v>
      </c>
    </row>
    <row r="25" spans="1:5" x14ac:dyDescent="0.25">
      <c r="A25" t="s">
        <v>32</v>
      </c>
    </row>
    <row r="26" spans="1:5" x14ac:dyDescent="0.25">
      <c r="A26" s="6" t="s">
        <v>44</v>
      </c>
      <c r="B26" s="4">
        <v>8427</v>
      </c>
      <c r="C26" s="4">
        <v>15648</v>
      </c>
      <c r="D26" s="4">
        <v>23141</v>
      </c>
      <c r="E26" s="4">
        <v>27269</v>
      </c>
    </row>
    <row r="27" spans="1:5" x14ac:dyDescent="0.25">
      <c r="A27" s="6" t="s">
        <v>45</v>
      </c>
      <c r="B27" s="4">
        <v>57244</v>
      </c>
      <c r="C27" s="4">
        <v>68026</v>
      </c>
      <c r="D27" s="4">
        <v>68931</v>
      </c>
      <c r="E27" s="4">
        <v>69428</v>
      </c>
    </row>
    <row r="28" spans="1:5" x14ac:dyDescent="0.25">
      <c r="A28" s="6" t="s">
        <v>41</v>
      </c>
      <c r="B28" s="4">
        <v>231938</v>
      </c>
      <c r="C28" s="4">
        <v>348547</v>
      </c>
      <c r="D28" s="4">
        <v>390804</v>
      </c>
      <c r="E28" s="4">
        <v>421953</v>
      </c>
    </row>
    <row r="30" spans="1:5" x14ac:dyDescent="0.25">
      <c r="A30" t="s">
        <v>68</v>
      </c>
    </row>
    <row r="31" spans="1:5" x14ac:dyDescent="0.25">
      <c r="A31" s="6" t="s">
        <v>44</v>
      </c>
      <c r="B31" s="4">
        <v>28847</v>
      </c>
      <c r="C31" s="4">
        <v>43660</v>
      </c>
      <c r="D31" s="4">
        <v>59408</v>
      </c>
      <c r="E31" s="4">
        <v>65504</v>
      </c>
    </row>
    <row r="32" spans="1:5" x14ac:dyDescent="0.25">
      <c r="A32" s="6" t="s">
        <v>45</v>
      </c>
      <c r="B32" s="4">
        <v>131900</v>
      </c>
      <c r="C32" s="4">
        <v>128449</v>
      </c>
      <c r="D32" s="4">
        <v>126348</v>
      </c>
      <c r="E32" s="4">
        <v>124966</v>
      </c>
    </row>
    <row r="33" spans="1:5" x14ac:dyDescent="0.25">
      <c r="A33" s="6" t="s">
        <v>41</v>
      </c>
      <c r="B33" s="4">
        <v>942779</v>
      </c>
      <c r="C33" s="4">
        <v>1280523</v>
      </c>
      <c r="D33" s="4">
        <v>1445220</v>
      </c>
      <c r="E33" s="4">
        <v>1430070</v>
      </c>
    </row>
    <row r="35" spans="1:5" x14ac:dyDescent="0.25">
      <c r="A35" t="s">
        <v>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A81D2-FF60-4607-85F1-F79D6DD5ADD9}">
  <dimension ref="A1:E35"/>
  <sheetViews>
    <sheetView workbookViewId="0">
      <selection activeCell="A2" sqref="A2"/>
    </sheetView>
  </sheetViews>
  <sheetFormatPr defaultRowHeight="15" x14ac:dyDescent="0.25"/>
  <cols>
    <col min="1" max="1" width="27.26953125" customWidth="1"/>
  </cols>
  <sheetData>
    <row r="1" spans="1:5" ht="15.6" x14ac:dyDescent="0.3">
      <c r="A1" s="1" t="s">
        <v>77</v>
      </c>
    </row>
    <row r="3" spans="1:5" ht="15.6" x14ac:dyDescent="0.3">
      <c r="A3" s="7" t="s">
        <v>33</v>
      </c>
      <c r="B3" s="2">
        <v>1995</v>
      </c>
      <c r="C3" s="2">
        <v>2005</v>
      </c>
      <c r="D3" s="2">
        <v>2015</v>
      </c>
      <c r="E3" s="2">
        <v>2019</v>
      </c>
    </row>
    <row r="4" spans="1:5" x14ac:dyDescent="0.25">
      <c r="A4" t="s">
        <v>9</v>
      </c>
      <c r="B4">
        <f>ROUND(100*B12/B$13,1)</f>
        <v>3.1</v>
      </c>
      <c r="C4">
        <f t="shared" ref="C4:E4" si="0">ROUND(100*C12/C$13,1)</f>
        <v>2.1</v>
      </c>
      <c r="D4">
        <f t="shared" si="0"/>
        <v>2.1</v>
      </c>
      <c r="E4">
        <f t="shared" si="0"/>
        <v>2.2000000000000002</v>
      </c>
    </row>
    <row r="5" spans="1:5" x14ac:dyDescent="0.25">
      <c r="A5" t="s">
        <v>30</v>
      </c>
      <c r="B5" s="3">
        <f>ROUND(100*B17/B$18,1)</f>
        <v>13</v>
      </c>
      <c r="C5" s="3">
        <f t="shared" ref="C5:E5" si="1">ROUND(100*C17/C$18,1)</f>
        <v>9.8000000000000007</v>
      </c>
      <c r="D5" s="3">
        <f t="shared" si="1"/>
        <v>8.4</v>
      </c>
      <c r="E5" s="3">
        <f t="shared" si="1"/>
        <v>8.3000000000000007</v>
      </c>
    </row>
    <row r="6" spans="1:5" x14ac:dyDescent="0.25">
      <c r="A6" t="s">
        <v>31</v>
      </c>
      <c r="B6" s="3">
        <f>ROUND(100*B22/B$23,1)</f>
        <v>17.2</v>
      </c>
      <c r="C6" s="3">
        <f t="shared" ref="C6:E6" si="2">ROUND(100*C22/C$23,1)</f>
        <v>9.5</v>
      </c>
      <c r="D6" s="3">
        <f t="shared" si="2"/>
        <v>7.3</v>
      </c>
      <c r="E6" s="3">
        <f t="shared" si="2"/>
        <v>7.3</v>
      </c>
    </row>
    <row r="7" spans="1:5" x14ac:dyDescent="0.25">
      <c r="A7" t="s">
        <v>32</v>
      </c>
      <c r="B7" s="3">
        <f>ROUND(100*B27/B$28,1)</f>
        <v>24.7</v>
      </c>
      <c r="C7" s="3">
        <f t="shared" ref="C7:E7" si="3">ROUND(100*C27/C$28,1)</f>
        <v>19.5</v>
      </c>
      <c r="D7" s="3">
        <f t="shared" si="3"/>
        <v>17.600000000000001</v>
      </c>
      <c r="E7" s="3">
        <f t="shared" si="3"/>
        <v>16.5</v>
      </c>
    </row>
    <row r="8" spans="1:5" x14ac:dyDescent="0.25">
      <c r="A8" t="s">
        <v>68</v>
      </c>
      <c r="B8" s="3">
        <f>ROUND(100*B32/B$33,1)</f>
        <v>14</v>
      </c>
      <c r="C8" s="3">
        <f t="shared" ref="C8:E8" si="4">ROUND(100*C32/C$33,1)</f>
        <v>10</v>
      </c>
      <c r="D8" s="3">
        <f t="shared" si="4"/>
        <v>8.6999999999999993</v>
      </c>
      <c r="E8" s="3">
        <f t="shared" si="4"/>
        <v>8.6999999999999993</v>
      </c>
    </row>
    <row r="10" spans="1:5" x14ac:dyDescent="0.25">
      <c r="A10" t="s">
        <v>9</v>
      </c>
    </row>
    <row r="11" spans="1:5" x14ac:dyDescent="0.25">
      <c r="A11" s="6" t="s">
        <v>44</v>
      </c>
      <c r="B11" s="4">
        <v>5059</v>
      </c>
      <c r="C11" s="4">
        <v>7722</v>
      </c>
      <c r="D11" s="4">
        <v>9786</v>
      </c>
      <c r="E11" s="4">
        <v>9556</v>
      </c>
    </row>
    <row r="12" spans="1:5" x14ac:dyDescent="0.25">
      <c r="A12" s="6" t="s">
        <v>45</v>
      </c>
      <c r="B12" s="4">
        <v>8839</v>
      </c>
      <c r="C12" s="4">
        <v>8403</v>
      </c>
      <c r="D12" s="4">
        <v>8831</v>
      </c>
      <c r="E12" s="4">
        <v>8424</v>
      </c>
    </row>
    <row r="13" spans="1:5" x14ac:dyDescent="0.25">
      <c r="A13" s="6" t="s">
        <v>41</v>
      </c>
      <c r="B13" s="4">
        <v>286267</v>
      </c>
      <c r="C13" s="4">
        <v>391322</v>
      </c>
      <c r="D13" s="4">
        <v>426653</v>
      </c>
      <c r="E13" s="4">
        <v>391618</v>
      </c>
    </row>
    <row r="15" spans="1:5" x14ac:dyDescent="0.25">
      <c r="A15" t="s">
        <v>30</v>
      </c>
    </row>
    <row r="16" spans="1:5" x14ac:dyDescent="0.25">
      <c r="A16" s="6" t="s">
        <v>44</v>
      </c>
      <c r="B16" s="4">
        <v>5285</v>
      </c>
      <c r="C16" s="4">
        <v>8244</v>
      </c>
      <c r="D16" s="4">
        <v>10090</v>
      </c>
      <c r="E16" s="4">
        <v>10573</v>
      </c>
    </row>
    <row r="17" spans="1:5" x14ac:dyDescent="0.25">
      <c r="A17" s="6" t="s">
        <v>45</v>
      </c>
      <c r="B17" s="4">
        <v>22699</v>
      </c>
      <c r="C17" s="4">
        <v>21819</v>
      </c>
      <c r="D17" s="4">
        <v>19388</v>
      </c>
      <c r="E17" s="4">
        <v>18397</v>
      </c>
    </row>
    <row r="18" spans="1:5" x14ac:dyDescent="0.25">
      <c r="A18" s="6" t="s">
        <v>41</v>
      </c>
      <c r="B18" s="4">
        <v>174006</v>
      </c>
      <c r="C18" s="4">
        <v>221794</v>
      </c>
      <c r="D18" s="4">
        <v>230088</v>
      </c>
      <c r="E18" s="4">
        <v>222956</v>
      </c>
    </row>
    <row r="20" spans="1:5" x14ac:dyDescent="0.25">
      <c r="A20" t="s">
        <v>31</v>
      </c>
    </row>
    <row r="21" spans="1:5" x14ac:dyDescent="0.25">
      <c r="A21" s="6" t="s">
        <v>44</v>
      </c>
      <c r="B21" s="4">
        <v>10076</v>
      </c>
      <c r="C21" s="4">
        <v>12046</v>
      </c>
      <c r="D21" s="4">
        <v>16391</v>
      </c>
      <c r="E21" s="4">
        <v>18106</v>
      </c>
    </row>
    <row r="22" spans="1:5" x14ac:dyDescent="0.25">
      <c r="A22" s="6" t="s">
        <v>45</v>
      </c>
      <c r="B22" s="4">
        <v>43118</v>
      </c>
      <c r="C22" s="4">
        <v>30201</v>
      </c>
      <c r="D22" s="4">
        <v>29198</v>
      </c>
      <c r="E22" s="4">
        <v>28717</v>
      </c>
    </row>
    <row r="23" spans="1:5" x14ac:dyDescent="0.25">
      <c r="A23" s="6" t="s">
        <v>41</v>
      </c>
      <c r="B23" s="4">
        <v>250568</v>
      </c>
      <c r="C23" s="4">
        <v>318860</v>
      </c>
      <c r="D23" s="4">
        <v>397675</v>
      </c>
      <c r="E23" s="4">
        <v>393543</v>
      </c>
    </row>
    <row r="25" spans="1:5" x14ac:dyDescent="0.25">
      <c r="A25" t="s">
        <v>32</v>
      </c>
    </row>
    <row r="26" spans="1:5" x14ac:dyDescent="0.25">
      <c r="A26" s="6" t="s">
        <v>44</v>
      </c>
      <c r="B26" s="4">
        <v>8427</v>
      </c>
      <c r="C26" s="4">
        <v>15648</v>
      </c>
      <c r="D26" s="4">
        <v>23141</v>
      </c>
      <c r="E26" s="4">
        <v>27269</v>
      </c>
    </row>
    <row r="27" spans="1:5" x14ac:dyDescent="0.25">
      <c r="A27" s="6" t="s">
        <v>45</v>
      </c>
      <c r="B27" s="4">
        <v>57244</v>
      </c>
      <c r="C27" s="4">
        <v>68026</v>
      </c>
      <c r="D27" s="4">
        <v>68931</v>
      </c>
      <c r="E27" s="4">
        <v>69428</v>
      </c>
    </row>
    <row r="28" spans="1:5" x14ac:dyDescent="0.25">
      <c r="A28" s="6" t="s">
        <v>41</v>
      </c>
      <c r="B28" s="4">
        <v>231938</v>
      </c>
      <c r="C28" s="4">
        <v>348547</v>
      </c>
      <c r="D28" s="4">
        <v>390804</v>
      </c>
      <c r="E28" s="4">
        <v>421953</v>
      </c>
    </row>
    <row r="30" spans="1:5" x14ac:dyDescent="0.25">
      <c r="A30" t="s">
        <v>66</v>
      </c>
    </row>
    <row r="31" spans="1:5" x14ac:dyDescent="0.25">
      <c r="A31" s="6" t="s">
        <v>44</v>
      </c>
      <c r="B31" s="4">
        <v>28847</v>
      </c>
      <c r="C31" s="4">
        <v>43660</v>
      </c>
      <c r="D31" s="4">
        <v>59408</v>
      </c>
      <c r="E31" s="4">
        <v>65504</v>
      </c>
    </row>
    <row r="32" spans="1:5" x14ac:dyDescent="0.25">
      <c r="A32" s="6" t="s">
        <v>45</v>
      </c>
      <c r="B32" s="4">
        <v>131900</v>
      </c>
      <c r="C32" s="4">
        <v>128449</v>
      </c>
      <c r="D32" s="4">
        <v>126348</v>
      </c>
      <c r="E32" s="4">
        <v>124966</v>
      </c>
    </row>
    <row r="33" spans="1:5" x14ac:dyDescent="0.25">
      <c r="A33" s="6" t="s">
        <v>41</v>
      </c>
      <c r="B33" s="4">
        <v>942779</v>
      </c>
      <c r="C33" s="4">
        <v>1280523</v>
      </c>
      <c r="D33" s="4">
        <v>1445220</v>
      </c>
      <c r="E33" s="4">
        <v>1430070</v>
      </c>
    </row>
    <row r="35" spans="1:5" x14ac:dyDescent="0.25">
      <c r="A35" t="s">
        <v>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5CC2-D216-4635-98E6-505202F03379}">
  <dimension ref="A1:E9"/>
  <sheetViews>
    <sheetView workbookViewId="0">
      <selection activeCell="A2" sqref="A2"/>
    </sheetView>
  </sheetViews>
  <sheetFormatPr defaultRowHeight="15" x14ac:dyDescent="0.25"/>
  <cols>
    <col min="1" max="1" width="18.26953125" customWidth="1"/>
  </cols>
  <sheetData>
    <row r="1" spans="1:5" ht="15.6" x14ac:dyDescent="0.3">
      <c r="A1" s="1" t="s">
        <v>76</v>
      </c>
    </row>
    <row r="3" spans="1:5" ht="15.6" x14ac:dyDescent="0.3">
      <c r="B3" s="2" t="s">
        <v>59</v>
      </c>
      <c r="C3" s="2" t="s">
        <v>60</v>
      </c>
      <c r="D3" s="2"/>
      <c r="E3" s="2"/>
    </row>
    <row r="4" spans="1:5" x14ac:dyDescent="0.25">
      <c r="A4" t="s">
        <v>61</v>
      </c>
      <c r="B4" s="3">
        <v>84.9</v>
      </c>
      <c r="C4" s="3">
        <v>85.2</v>
      </c>
    </row>
    <row r="5" spans="1:5" x14ac:dyDescent="0.25">
      <c r="A5" t="s">
        <v>62</v>
      </c>
      <c r="B5" s="3">
        <v>91.5</v>
      </c>
      <c r="C5" s="3">
        <v>92.8</v>
      </c>
    </row>
    <row r="6" spans="1:5" x14ac:dyDescent="0.25">
      <c r="A6" t="s">
        <v>63</v>
      </c>
      <c r="B6" s="3">
        <v>93.5</v>
      </c>
      <c r="C6" s="3">
        <v>91.6</v>
      </c>
    </row>
    <row r="7" spans="1:5" x14ac:dyDescent="0.25">
      <c r="A7" t="s">
        <v>64</v>
      </c>
      <c r="B7" s="3">
        <v>83.4</v>
      </c>
      <c r="C7" s="3">
        <v>82.8</v>
      </c>
    </row>
    <row r="9" spans="1:5" x14ac:dyDescent="0.25">
      <c r="A9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A7B45-7BD8-43DB-9CFF-64C245458A56}">
  <dimension ref="A1:E43"/>
  <sheetViews>
    <sheetView workbookViewId="0">
      <pane ySplit="7" topLeftCell="A8" activePane="bottomLeft" state="frozen"/>
      <selection pane="bottomLeft"/>
    </sheetView>
  </sheetViews>
  <sheetFormatPr defaultRowHeight="15" x14ac:dyDescent="0.25"/>
  <cols>
    <col min="1" max="1" width="12.26953125" customWidth="1"/>
  </cols>
  <sheetData>
    <row r="1" spans="1:5" ht="15.6" x14ac:dyDescent="0.3">
      <c r="A1" s="1" t="s">
        <v>51</v>
      </c>
    </row>
    <row r="3" spans="1:5" ht="15.6" x14ac:dyDescent="0.3">
      <c r="A3" s="10" t="s">
        <v>29</v>
      </c>
      <c r="B3" s="2">
        <v>1995</v>
      </c>
      <c r="C3" s="2">
        <v>2005</v>
      </c>
      <c r="D3" s="2">
        <v>2015</v>
      </c>
      <c r="E3" s="2">
        <v>2019</v>
      </c>
    </row>
    <row r="4" spans="1:5" x14ac:dyDescent="0.25">
      <c r="A4" t="s">
        <v>56</v>
      </c>
      <c r="B4" s="3">
        <f>ROUND(100*B31/B$35,1)</f>
        <v>36.9</v>
      </c>
      <c r="C4" s="3">
        <f t="shared" ref="C4:E4" si="0">ROUND(100*C31/C$35,1)</f>
        <v>35.5</v>
      </c>
      <c r="D4" s="3">
        <f t="shared" si="0"/>
        <v>32.4</v>
      </c>
      <c r="E4" s="3">
        <f t="shared" si="0"/>
        <v>29.5</v>
      </c>
    </row>
    <row r="5" spans="1:5" x14ac:dyDescent="0.25">
      <c r="A5" t="s">
        <v>53</v>
      </c>
      <c r="B5" s="3">
        <f t="shared" ref="B5:E7" si="1">ROUND(100*B32/B$35,1)</f>
        <v>18</v>
      </c>
      <c r="C5" s="3">
        <f t="shared" si="1"/>
        <v>16.600000000000001</v>
      </c>
      <c r="D5" s="3">
        <f t="shared" si="1"/>
        <v>15.5</v>
      </c>
      <c r="E5" s="3">
        <f t="shared" si="1"/>
        <v>15.5</v>
      </c>
    </row>
    <row r="6" spans="1:5" x14ac:dyDescent="0.25">
      <c r="A6" t="s">
        <v>58</v>
      </c>
      <c r="B6" s="3">
        <f t="shared" si="1"/>
        <v>26.3</v>
      </c>
      <c r="C6" s="3">
        <f t="shared" si="1"/>
        <v>25.3</v>
      </c>
      <c r="D6" s="3">
        <f t="shared" si="1"/>
        <v>28.9</v>
      </c>
      <c r="E6" s="3">
        <f t="shared" si="1"/>
        <v>29</v>
      </c>
    </row>
    <row r="7" spans="1:5" x14ac:dyDescent="0.25">
      <c r="A7" t="s">
        <v>57</v>
      </c>
      <c r="B7" s="3">
        <f t="shared" si="1"/>
        <v>18.8</v>
      </c>
      <c r="C7" s="3">
        <f t="shared" si="1"/>
        <v>22.7</v>
      </c>
      <c r="D7" s="3">
        <f t="shared" si="1"/>
        <v>23.2</v>
      </c>
      <c r="E7" s="3">
        <f t="shared" si="1"/>
        <v>25.9</v>
      </c>
    </row>
    <row r="9" spans="1:5" x14ac:dyDescent="0.25">
      <c r="A9" t="s">
        <v>9</v>
      </c>
    </row>
    <row r="10" spans="1:5" x14ac:dyDescent="0.25">
      <c r="A10" s="6" t="s">
        <v>3</v>
      </c>
      <c r="B10" s="4">
        <v>47952</v>
      </c>
      <c r="C10" s="4">
        <v>66057</v>
      </c>
      <c r="D10" s="4">
        <v>73107</v>
      </c>
      <c r="E10" s="4">
        <v>71470</v>
      </c>
    </row>
    <row r="11" spans="1:5" x14ac:dyDescent="0.25">
      <c r="A11" s="6" t="s">
        <v>4</v>
      </c>
      <c r="B11" s="4">
        <v>56213</v>
      </c>
      <c r="C11" s="4">
        <v>61674</v>
      </c>
      <c r="D11" s="4">
        <v>60134</v>
      </c>
      <c r="E11" s="4">
        <v>58423</v>
      </c>
    </row>
    <row r="12" spans="1:5" x14ac:dyDescent="0.25">
      <c r="A12" s="6" t="s">
        <v>5</v>
      </c>
      <c r="B12" s="4">
        <v>89690</v>
      </c>
      <c r="C12" s="4">
        <v>137149</v>
      </c>
      <c r="D12" s="4">
        <v>158933</v>
      </c>
      <c r="E12" s="4">
        <v>143101</v>
      </c>
    </row>
    <row r="13" spans="1:5" x14ac:dyDescent="0.25">
      <c r="A13" s="6" t="s">
        <v>6</v>
      </c>
      <c r="B13" s="4">
        <v>92412</v>
      </c>
      <c r="C13" s="4">
        <v>126442</v>
      </c>
      <c r="D13" s="4">
        <v>134479</v>
      </c>
      <c r="E13" s="4">
        <v>118624</v>
      </c>
    </row>
    <row r="14" spans="1:5" x14ac:dyDescent="0.25">
      <c r="A14" t="s">
        <v>30</v>
      </c>
    </row>
    <row r="15" spans="1:5" x14ac:dyDescent="0.25">
      <c r="A15" s="6" t="s">
        <v>3</v>
      </c>
      <c r="B15" s="4">
        <v>37816</v>
      </c>
      <c r="C15" s="4">
        <v>47811</v>
      </c>
      <c r="D15" s="4">
        <v>54464</v>
      </c>
      <c r="E15" s="4">
        <v>56232</v>
      </c>
    </row>
    <row r="16" spans="1:5" x14ac:dyDescent="0.25">
      <c r="A16" s="6" t="s">
        <v>4</v>
      </c>
      <c r="B16" s="4">
        <v>67519</v>
      </c>
      <c r="C16" s="4">
        <v>70954</v>
      </c>
      <c r="D16" s="4">
        <v>62916</v>
      </c>
      <c r="E16" s="4">
        <v>59653</v>
      </c>
    </row>
    <row r="17" spans="1:5" x14ac:dyDescent="0.25">
      <c r="A17" s="6" t="s">
        <v>5</v>
      </c>
      <c r="B17" s="4">
        <v>29415</v>
      </c>
      <c r="C17" s="4">
        <v>47128</v>
      </c>
      <c r="D17" s="4">
        <v>56218</v>
      </c>
      <c r="E17" s="4">
        <v>56676</v>
      </c>
    </row>
    <row r="18" spans="1:5" x14ac:dyDescent="0.25">
      <c r="A18" s="6" t="s">
        <v>6</v>
      </c>
      <c r="B18" s="4">
        <v>39256</v>
      </c>
      <c r="C18" s="4">
        <v>55901</v>
      </c>
      <c r="D18" s="4">
        <v>56490</v>
      </c>
      <c r="E18" s="4">
        <v>50395</v>
      </c>
    </row>
    <row r="19" spans="1:5" x14ac:dyDescent="0.25">
      <c r="A19" t="s">
        <v>31</v>
      </c>
    </row>
    <row r="20" spans="1:5" x14ac:dyDescent="0.25">
      <c r="A20" s="6" t="s">
        <v>3</v>
      </c>
      <c r="B20" s="4">
        <v>57424</v>
      </c>
      <c r="C20" s="4">
        <v>64692</v>
      </c>
      <c r="D20" s="4">
        <v>84468</v>
      </c>
      <c r="E20" s="4">
        <v>89345</v>
      </c>
    </row>
    <row r="21" spans="1:5" x14ac:dyDescent="0.25">
      <c r="A21" s="6" t="s">
        <v>4</v>
      </c>
      <c r="B21" s="4">
        <v>106767</v>
      </c>
      <c r="C21" s="4">
        <v>86361</v>
      </c>
      <c r="D21" s="4">
        <v>88930</v>
      </c>
      <c r="E21" s="4">
        <v>88080</v>
      </c>
    </row>
    <row r="22" spans="1:5" x14ac:dyDescent="0.25">
      <c r="A22" s="6" t="s">
        <v>5</v>
      </c>
      <c r="B22" s="4">
        <v>40751</v>
      </c>
      <c r="C22" s="4">
        <v>80197</v>
      </c>
      <c r="D22" s="4">
        <v>122600</v>
      </c>
      <c r="E22" s="4">
        <v>121164</v>
      </c>
    </row>
    <row r="23" spans="1:5" x14ac:dyDescent="0.25">
      <c r="A23" s="6" t="s">
        <v>6</v>
      </c>
      <c r="B23" s="4">
        <v>45626</v>
      </c>
      <c r="C23" s="4">
        <v>87610</v>
      </c>
      <c r="D23" s="4">
        <v>101677</v>
      </c>
      <c r="E23" s="4">
        <v>94954</v>
      </c>
    </row>
    <row r="24" spans="1:5" x14ac:dyDescent="0.25">
      <c r="A24" t="s">
        <v>32</v>
      </c>
    </row>
    <row r="25" spans="1:5" x14ac:dyDescent="0.25">
      <c r="A25" s="6" t="s">
        <v>3</v>
      </c>
      <c r="B25" s="4">
        <v>50793</v>
      </c>
      <c r="C25" s="4">
        <v>89396</v>
      </c>
      <c r="D25" s="4">
        <v>114866</v>
      </c>
      <c r="E25" s="4">
        <v>131618</v>
      </c>
    </row>
    <row r="26" spans="1:5" x14ac:dyDescent="0.25">
      <c r="A26" s="6" t="s">
        <v>4</v>
      </c>
      <c r="B26" s="4">
        <v>133929</v>
      </c>
      <c r="C26" s="4">
        <v>172245</v>
      </c>
      <c r="D26" s="4">
        <v>173100</v>
      </c>
      <c r="E26" s="4">
        <v>178921</v>
      </c>
    </row>
    <row r="27" spans="1:5" x14ac:dyDescent="0.25">
      <c r="A27" s="6" t="s">
        <v>5</v>
      </c>
      <c r="B27" s="4">
        <v>19489</v>
      </c>
      <c r="C27" s="4">
        <v>40382</v>
      </c>
      <c r="D27" s="4">
        <v>51146</v>
      </c>
      <c r="E27" s="4">
        <v>56789</v>
      </c>
    </row>
    <row r="28" spans="1:5" x14ac:dyDescent="0.25">
      <c r="A28" s="6" t="s">
        <v>6</v>
      </c>
      <c r="B28" s="4">
        <v>27727</v>
      </c>
      <c r="C28" s="4">
        <v>46524</v>
      </c>
      <c r="D28" s="4">
        <v>51692</v>
      </c>
      <c r="E28" s="4">
        <v>54625</v>
      </c>
    </row>
    <row r="30" spans="1:5" x14ac:dyDescent="0.25">
      <c r="A30" t="s">
        <v>29</v>
      </c>
    </row>
    <row r="31" spans="1:5" x14ac:dyDescent="0.25">
      <c r="A31" t="s">
        <v>52</v>
      </c>
      <c r="B31" s="4">
        <f>B10+B12</f>
        <v>137642</v>
      </c>
      <c r="C31" s="4">
        <f t="shared" ref="C31:E31" si="2">C10+C12</f>
        <v>203206</v>
      </c>
      <c r="D31" s="4">
        <f t="shared" si="2"/>
        <v>232040</v>
      </c>
      <c r="E31" s="4">
        <f t="shared" si="2"/>
        <v>214571</v>
      </c>
    </row>
    <row r="32" spans="1:5" x14ac:dyDescent="0.25">
      <c r="A32" t="s">
        <v>53</v>
      </c>
      <c r="B32" s="4">
        <f>B15+B17</f>
        <v>67231</v>
      </c>
      <c r="C32" s="4">
        <f t="shared" ref="C32:E32" si="3">C15+C17</f>
        <v>94939</v>
      </c>
      <c r="D32" s="4">
        <f t="shared" si="3"/>
        <v>110682</v>
      </c>
      <c r="E32" s="4">
        <f t="shared" si="3"/>
        <v>112908</v>
      </c>
    </row>
    <row r="33" spans="1:5" x14ac:dyDescent="0.25">
      <c r="A33" t="s">
        <v>54</v>
      </c>
      <c r="B33" s="4">
        <f>B20+B22</f>
        <v>98175</v>
      </c>
      <c r="C33" s="4">
        <f t="shared" ref="C33:E33" si="4">C20+C22</f>
        <v>144889</v>
      </c>
      <c r="D33" s="4">
        <f t="shared" si="4"/>
        <v>207068</v>
      </c>
      <c r="E33" s="4">
        <f t="shared" si="4"/>
        <v>210509</v>
      </c>
    </row>
    <row r="34" spans="1:5" x14ac:dyDescent="0.25">
      <c r="A34" t="s">
        <v>55</v>
      </c>
      <c r="B34" s="4">
        <f>B25+B27</f>
        <v>70282</v>
      </c>
      <c r="C34" s="4">
        <f t="shared" ref="C34:E34" si="5">C25+C27</f>
        <v>129778</v>
      </c>
      <c r="D34" s="4">
        <f t="shared" si="5"/>
        <v>166012</v>
      </c>
      <c r="E34" s="4">
        <f t="shared" si="5"/>
        <v>188407</v>
      </c>
    </row>
    <row r="35" spans="1:5" x14ac:dyDescent="0.25">
      <c r="B35" s="5">
        <f>SUM(B31:B34)</f>
        <v>373330</v>
      </c>
      <c r="C35" s="5">
        <f t="shared" ref="C35:E35" si="6">SUM(C31:C34)</f>
        <v>572812</v>
      </c>
      <c r="D35" s="5">
        <f t="shared" si="6"/>
        <v>715802</v>
      </c>
      <c r="E35" s="5">
        <f t="shared" si="6"/>
        <v>726395</v>
      </c>
    </row>
    <row r="36" spans="1:5" x14ac:dyDescent="0.25">
      <c r="A36" t="s">
        <v>33</v>
      </c>
    </row>
    <row r="37" spans="1:5" x14ac:dyDescent="0.25">
      <c r="A37" t="s">
        <v>52</v>
      </c>
      <c r="B37" s="4">
        <f>B11+B13</f>
        <v>148625</v>
      </c>
      <c r="C37" s="4">
        <f t="shared" ref="C37:E37" si="7">C11+C13</f>
        <v>188116</v>
      </c>
      <c r="D37" s="4">
        <f t="shared" si="7"/>
        <v>194613</v>
      </c>
      <c r="E37" s="4">
        <f t="shared" si="7"/>
        <v>177047</v>
      </c>
    </row>
    <row r="38" spans="1:5" x14ac:dyDescent="0.25">
      <c r="A38" t="s">
        <v>53</v>
      </c>
      <c r="B38" s="4">
        <f>B16+B18</f>
        <v>106775</v>
      </c>
      <c r="C38" s="4">
        <f t="shared" ref="C38:E38" si="8">C16+C18</f>
        <v>126855</v>
      </c>
      <c r="D38" s="4">
        <f t="shared" si="8"/>
        <v>119406</v>
      </c>
      <c r="E38" s="4">
        <f t="shared" si="8"/>
        <v>110048</v>
      </c>
    </row>
    <row r="39" spans="1:5" x14ac:dyDescent="0.25">
      <c r="A39" t="s">
        <v>54</v>
      </c>
      <c r="B39" s="4">
        <f>B21+B23</f>
        <v>152393</v>
      </c>
      <c r="C39" s="4">
        <f t="shared" ref="C39:E39" si="9">C21+C23</f>
        <v>173971</v>
      </c>
      <c r="D39" s="4">
        <f t="shared" si="9"/>
        <v>190607</v>
      </c>
      <c r="E39" s="4">
        <f t="shared" si="9"/>
        <v>183034</v>
      </c>
    </row>
    <row r="40" spans="1:5" x14ac:dyDescent="0.25">
      <c r="A40" t="s">
        <v>55</v>
      </c>
      <c r="B40" s="4">
        <f>B26+B28</f>
        <v>161656</v>
      </c>
      <c r="C40" s="4">
        <f t="shared" ref="C40:E40" si="10">C26+C28</f>
        <v>218769</v>
      </c>
      <c r="D40" s="4">
        <f t="shared" si="10"/>
        <v>224792</v>
      </c>
      <c r="E40" s="4">
        <f t="shared" si="10"/>
        <v>233546</v>
      </c>
    </row>
    <row r="41" spans="1:5" x14ac:dyDescent="0.25">
      <c r="B41" s="5">
        <f t="shared" ref="B41:E41" si="11">SUM(B37:B40)</f>
        <v>569449</v>
      </c>
      <c r="C41" s="5">
        <f t="shared" si="11"/>
        <v>707711</v>
      </c>
      <c r="D41" s="5">
        <f t="shared" si="11"/>
        <v>729418</v>
      </c>
      <c r="E41" s="5">
        <f t="shared" si="11"/>
        <v>703675</v>
      </c>
    </row>
    <row r="42" spans="1:5" x14ac:dyDescent="0.25">
      <c r="B42" s="4">
        <f>B35+B41</f>
        <v>942779</v>
      </c>
    </row>
    <row r="43" spans="1:5" x14ac:dyDescent="0.25">
      <c r="A43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2485-E76D-47BB-AC32-0E310E9EBA14}">
  <dimension ref="A1:E43"/>
  <sheetViews>
    <sheetView workbookViewId="0">
      <pane ySplit="7" topLeftCell="A8" activePane="bottomLeft" state="frozen"/>
      <selection pane="bottomLeft" activeCell="F4" sqref="F4"/>
    </sheetView>
  </sheetViews>
  <sheetFormatPr defaultRowHeight="15" x14ac:dyDescent="0.25"/>
  <cols>
    <col min="1" max="1" width="12.26953125" customWidth="1"/>
  </cols>
  <sheetData>
    <row r="1" spans="1:5" ht="15.6" x14ac:dyDescent="0.3">
      <c r="A1" s="1" t="s">
        <v>51</v>
      </c>
    </row>
    <row r="3" spans="1:5" ht="15.6" x14ac:dyDescent="0.3">
      <c r="A3" s="10" t="s">
        <v>33</v>
      </c>
      <c r="B3" s="2">
        <v>1995</v>
      </c>
      <c r="C3" s="2">
        <v>2005</v>
      </c>
      <c r="D3" s="2">
        <v>2015</v>
      </c>
      <c r="E3" s="2">
        <v>2019</v>
      </c>
    </row>
    <row r="4" spans="1:5" x14ac:dyDescent="0.25">
      <c r="A4" t="s">
        <v>52</v>
      </c>
      <c r="B4" s="3">
        <f>ROUND(100*B37/B$41,1)</f>
        <v>26.1</v>
      </c>
      <c r="C4" s="3">
        <f t="shared" ref="C4:E4" si="0">ROUND(100*C37/C$41,1)</f>
        <v>26.6</v>
      </c>
      <c r="D4" s="3">
        <f t="shared" si="0"/>
        <v>26.7</v>
      </c>
      <c r="E4" s="3">
        <f t="shared" si="0"/>
        <v>25.2</v>
      </c>
    </row>
    <row r="5" spans="1:5" x14ac:dyDescent="0.25">
      <c r="A5" t="s">
        <v>53</v>
      </c>
      <c r="B5" s="3">
        <f t="shared" ref="B5:E5" si="1">ROUND(100*B38/B$41,1)</f>
        <v>18.8</v>
      </c>
      <c r="C5" s="3">
        <f t="shared" si="1"/>
        <v>17.899999999999999</v>
      </c>
      <c r="D5" s="3">
        <f t="shared" si="1"/>
        <v>16.399999999999999</v>
      </c>
      <c r="E5" s="3">
        <f t="shared" si="1"/>
        <v>15.6</v>
      </c>
    </row>
    <row r="6" spans="1:5" x14ac:dyDescent="0.25">
      <c r="A6" t="s">
        <v>54</v>
      </c>
      <c r="B6" s="3">
        <f t="shared" ref="B6:E6" si="2">ROUND(100*B39/B$41,1)</f>
        <v>26.8</v>
      </c>
      <c r="C6" s="3">
        <f t="shared" si="2"/>
        <v>24.6</v>
      </c>
      <c r="D6" s="3">
        <f t="shared" si="2"/>
        <v>26.1</v>
      </c>
      <c r="E6" s="3">
        <f t="shared" si="2"/>
        <v>26</v>
      </c>
    </row>
    <row r="7" spans="1:5" x14ac:dyDescent="0.25">
      <c r="A7" t="s">
        <v>55</v>
      </c>
      <c r="B7" s="3">
        <f t="shared" ref="B7:E7" si="3">ROUND(100*B40/B$41,1)</f>
        <v>28.4</v>
      </c>
      <c r="C7" s="3">
        <f t="shared" si="3"/>
        <v>30.9</v>
      </c>
      <c r="D7" s="3">
        <f t="shared" si="3"/>
        <v>30.8</v>
      </c>
      <c r="E7" s="3">
        <f t="shared" si="3"/>
        <v>33.200000000000003</v>
      </c>
    </row>
    <row r="9" spans="1:5" x14ac:dyDescent="0.25">
      <c r="A9" t="s">
        <v>9</v>
      </c>
    </row>
    <row r="10" spans="1:5" x14ac:dyDescent="0.25">
      <c r="A10" s="6" t="s">
        <v>3</v>
      </c>
      <c r="B10" s="4">
        <v>47952</v>
      </c>
      <c r="C10" s="4">
        <v>66057</v>
      </c>
      <c r="D10" s="4">
        <v>73107</v>
      </c>
      <c r="E10" s="4">
        <v>71470</v>
      </c>
    </row>
    <row r="11" spans="1:5" x14ac:dyDescent="0.25">
      <c r="A11" s="6" t="s">
        <v>4</v>
      </c>
      <c r="B11" s="4">
        <v>56213</v>
      </c>
      <c r="C11" s="4">
        <v>61674</v>
      </c>
      <c r="D11" s="4">
        <v>60134</v>
      </c>
      <c r="E11" s="4">
        <v>58423</v>
      </c>
    </row>
    <row r="12" spans="1:5" x14ac:dyDescent="0.25">
      <c r="A12" s="6" t="s">
        <v>5</v>
      </c>
      <c r="B12" s="4">
        <v>89690</v>
      </c>
      <c r="C12" s="4">
        <v>137149</v>
      </c>
      <c r="D12" s="4">
        <v>158933</v>
      </c>
      <c r="E12" s="4">
        <v>143101</v>
      </c>
    </row>
    <row r="13" spans="1:5" x14ac:dyDescent="0.25">
      <c r="A13" s="6" t="s">
        <v>6</v>
      </c>
      <c r="B13" s="4">
        <v>92412</v>
      </c>
      <c r="C13" s="4">
        <v>126442</v>
      </c>
      <c r="D13" s="4">
        <v>134479</v>
      </c>
      <c r="E13" s="4">
        <v>118624</v>
      </c>
    </row>
    <row r="14" spans="1:5" x14ac:dyDescent="0.25">
      <c r="A14" t="s">
        <v>30</v>
      </c>
    </row>
    <row r="15" spans="1:5" x14ac:dyDescent="0.25">
      <c r="A15" s="6" t="s">
        <v>3</v>
      </c>
      <c r="B15" s="4">
        <v>37816</v>
      </c>
      <c r="C15" s="4">
        <v>47811</v>
      </c>
      <c r="D15" s="4">
        <v>54464</v>
      </c>
      <c r="E15" s="4">
        <v>56232</v>
      </c>
    </row>
    <row r="16" spans="1:5" x14ac:dyDescent="0.25">
      <c r="A16" s="6" t="s">
        <v>4</v>
      </c>
      <c r="B16" s="4">
        <v>67519</v>
      </c>
      <c r="C16" s="4">
        <v>70954</v>
      </c>
      <c r="D16" s="4">
        <v>62916</v>
      </c>
      <c r="E16" s="4">
        <v>59653</v>
      </c>
    </row>
    <row r="17" spans="1:5" x14ac:dyDescent="0.25">
      <c r="A17" s="6" t="s">
        <v>5</v>
      </c>
      <c r="B17" s="4">
        <v>29415</v>
      </c>
      <c r="C17" s="4">
        <v>47128</v>
      </c>
      <c r="D17" s="4">
        <v>56218</v>
      </c>
      <c r="E17" s="4">
        <v>56676</v>
      </c>
    </row>
    <row r="18" spans="1:5" x14ac:dyDescent="0.25">
      <c r="A18" s="6" t="s">
        <v>6</v>
      </c>
      <c r="B18" s="4">
        <v>39256</v>
      </c>
      <c r="C18" s="4">
        <v>55901</v>
      </c>
      <c r="D18" s="4">
        <v>56490</v>
      </c>
      <c r="E18" s="4">
        <v>50395</v>
      </c>
    </row>
    <row r="19" spans="1:5" x14ac:dyDescent="0.25">
      <c r="A19" t="s">
        <v>31</v>
      </c>
    </row>
    <row r="20" spans="1:5" x14ac:dyDescent="0.25">
      <c r="A20" s="6" t="s">
        <v>3</v>
      </c>
      <c r="B20" s="4">
        <v>57424</v>
      </c>
      <c r="C20" s="4">
        <v>64692</v>
      </c>
      <c r="D20" s="4">
        <v>84468</v>
      </c>
      <c r="E20" s="4">
        <v>89345</v>
      </c>
    </row>
    <row r="21" spans="1:5" x14ac:dyDescent="0.25">
      <c r="A21" s="6" t="s">
        <v>4</v>
      </c>
      <c r="B21" s="4">
        <v>106767</v>
      </c>
      <c r="C21" s="4">
        <v>86361</v>
      </c>
      <c r="D21" s="4">
        <v>88930</v>
      </c>
      <c r="E21" s="4">
        <v>88080</v>
      </c>
    </row>
    <row r="22" spans="1:5" x14ac:dyDescent="0.25">
      <c r="A22" s="6" t="s">
        <v>5</v>
      </c>
      <c r="B22" s="4">
        <v>40751</v>
      </c>
      <c r="C22" s="4">
        <v>80197</v>
      </c>
      <c r="D22" s="4">
        <v>122600</v>
      </c>
      <c r="E22" s="4">
        <v>121164</v>
      </c>
    </row>
    <row r="23" spans="1:5" x14ac:dyDescent="0.25">
      <c r="A23" s="6" t="s">
        <v>6</v>
      </c>
      <c r="B23" s="4">
        <v>45626</v>
      </c>
      <c r="C23" s="4">
        <v>87610</v>
      </c>
      <c r="D23" s="4">
        <v>101677</v>
      </c>
      <c r="E23" s="4">
        <v>94954</v>
      </c>
    </row>
    <row r="24" spans="1:5" x14ac:dyDescent="0.25">
      <c r="A24" t="s">
        <v>32</v>
      </c>
    </row>
    <row r="25" spans="1:5" x14ac:dyDescent="0.25">
      <c r="A25" s="6" t="s">
        <v>3</v>
      </c>
      <c r="B25" s="4">
        <v>50793</v>
      </c>
      <c r="C25" s="4">
        <v>89396</v>
      </c>
      <c r="D25" s="4">
        <v>114866</v>
      </c>
      <c r="E25" s="4">
        <v>131618</v>
      </c>
    </row>
    <row r="26" spans="1:5" x14ac:dyDescent="0.25">
      <c r="A26" s="6" t="s">
        <v>4</v>
      </c>
      <c r="B26" s="4">
        <v>133929</v>
      </c>
      <c r="C26" s="4">
        <v>172245</v>
      </c>
      <c r="D26" s="4">
        <v>173100</v>
      </c>
      <c r="E26" s="4">
        <v>178921</v>
      </c>
    </row>
    <row r="27" spans="1:5" x14ac:dyDescent="0.25">
      <c r="A27" s="6" t="s">
        <v>5</v>
      </c>
      <c r="B27" s="4">
        <v>19489</v>
      </c>
      <c r="C27" s="4">
        <v>40382</v>
      </c>
      <c r="D27" s="4">
        <v>51146</v>
      </c>
      <c r="E27" s="4">
        <v>56789</v>
      </c>
    </row>
    <row r="28" spans="1:5" x14ac:dyDescent="0.25">
      <c r="A28" s="6" t="s">
        <v>6</v>
      </c>
      <c r="B28" s="4">
        <v>27727</v>
      </c>
      <c r="C28" s="4">
        <v>46524</v>
      </c>
      <c r="D28" s="4">
        <v>51692</v>
      </c>
      <c r="E28" s="4">
        <v>54625</v>
      </c>
    </row>
    <row r="30" spans="1:5" x14ac:dyDescent="0.25">
      <c r="A30" t="s">
        <v>29</v>
      </c>
    </row>
    <row r="31" spans="1:5" x14ac:dyDescent="0.25">
      <c r="A31" t="s">
        <v>52</v>
      </c>
      <c r="B31" s="4">
        <f>B10+B12</f>
        <v>137642</v>
      </c>
      <c r="C31" s="4">
        <f t="shared" ref="C31:E31" si="4">C10+C12</f>
        <v>203206</v>
      </c>
      <c r="D31" s="4">
        <f t="shared" si="4"/>
        <v>232040</v>
      </c>
      <c r="E31" s="4">
        <f t="shared" si="4"/>
        <v>214571</v>
      </c>
    </row>
    <row r="32" spans="1:5" x14ac:dyDescent="0.25">
      <c r="A32" t="s">
        <v>53</v>
      </c>
      <c r="B32" s="4">
        <f>B15+B17</f>
        <v>67231</v>
      </c>
      <c r="C32" s="4">
        <f t="shared" ref="C32:E32" si="5">C15+C17</f>
        <v>94939</v>
      </c>
      <c r="D32" s="4">
        <f t="shared" si="5"/>
        <v>110682</v>
      </c>
      <c r="E32" s="4">
        <f t="shared" si="5"/>
        <v>112908</v>
      </c>
    </row>
    <row r="33" spans="1:5" x14ac:dyDescent="0.25">
      <c r="A33" t="s">
        <v>54</v>
      </c>
      <c r="B33" s="4">
        <f>B20+B22</f>
        <v>98175</v>
      </c>
      <c r="C33" s="4">
        <f t="shared" ref="C33:E33" si="6">C20+C22</f>
        <v>144889</v>
      </c>
      <c r="D33" s="4">
        <f t="shared" si="6"/>
        <v>207068</v>
      </c>
      <c r="E33" s="4">
        <f t="shared" si="6"/>
        <v>210509</v>
      </c>
    </row>
    <row r="34" spans="1:5" x14ac:dyDescent="0.25">
      <c r="A34" t="s">
        <v>55</v>
      </c>
      <c r="B34" s="4">
        <f>B25+B27</f>
        <v>70282</v>
      </c>
      <c r="C34" s="4">
        <f t="shared" ref="C34:E34" si="7">C25+C27</f>
        <v>129778</v>
      </c>
      <c r="D34" s="4">
        <f t="shared" si="7"/>
        <v>166012</v>
      </c>
      <c r="E34" s="4">
        <f t="shared" si="7"/>
        <v>188407</v>
      </c>
    </row>
    <row r="35" spans="1:5" x14ac:dyDescent="0.25">
      <c r="B35" s="5">
        <f>SUM(B31:B34)</f>
        <v>373330</v>
      </c>
      <c r="C35" s="5">
        <f t="shared" ref="C35:E35" si="8">SUM(C31:C34)</f>
        <v>572812</v>
      </c>
      <c r="D35" s="5">
        <f t="shared" si="8"/>
        <v>715802</v>
      </c>
      <c r="E35" s="5">
        <f t="shared" si="8"/>
        <v>726395</v>
      </c>
    </row>
    <row r="36" spans="1:5" x14ac:dyDescent="0.25">
      <c r="A36" t="s">
        <v>33</v>
      </c>
    </row>
    <row r="37" spans="1:5" x14ac:dyDescent="0.25">
      <c r="A37" t="s">
        <v>52</v>
      </c>
      <c r="B37" s="4">
        <f>B11+B13</f>
        <v>148625</v>
      </c>
      <c r="C37" s="4">
        <f t="shared" ref="C37:E37" si="9">C11+C13</f>
        <v>188116</v>
      </c>
      <c r="D37" s="4">
        <f t="shared" si="9"/>
        <v>194613</v>
      </c>
      <c r="E37" s="4">
        <f t="shared" si="9"/>
        <v>177047</v>
      </c>
    </row>
    <row r="38" spans="1:5" x14ac:dyDescent="0.25">
      <c r="A38" t="s">
        <v>53</v>
      </c>
      <c r="B38" s="4">
        <f>B16+B18</f>
        <v>106775</v>
      </c>
      <c r="C38" s="4">
        <f t="shared" ref="C38:E38" si="10">C16+C18</f>
        <v>126855</v>
      </c>
      <c r="D38" s="4">
        <f t="shared" si="10"/>
        <v>119406</v>
      </c>
      <c r="E38" s="4">
        <f t="shared" si="10"/>
        <v>110048</v>
      </c>
    </row>
    <row r="39" spans="1:5" x14ac:dyDescent="0.25">
      <c r="A39" t="s">
        <v>54</v>
      </c>
      <c r="B39" s="4">
        <f>B21+B23</f>
        <v>152393</v>
      </c>
      <c r="C39" s="4">
        <f t="shared" ref="C39:E39" si="11">C21+C23</f>
        <v>173971</v>
      </c>
      <c r="D39" s="4">
        <f t="shared" si="11"/>
        <v>190607</v>
      </c>
      <c r="E39" s="4">
        <f t="shared" si="11"/>
        <v>183034</v>
      </c>
    </row>
    <row r="40" spans="1:5" x14ac:dyDescent="0.25">
      <c r="A40" t="s">
        <v>55</v>
      </c>
      <c r="B40" s="4">
        <f>B26+B28</f>
        <v>161656</v>
      </c>
      <c r="C40" s="4">
        <f t="shared" ref="C40:E40" si="12">C26+C28</f>
        <v>218769</v>
      </c>
      <c r="D40" s="4">
        <f t="shared" si="12"/>
        <v>224792</v>
      </c>
      <c r="E40" s="4">
        <f t="shared" si="12"/>
        <v>233546</v>
      </c>
    </row>
    <row r="41" spans="1:5" x14ac:dyDescent="0.25">
      <c r="B41" s="5">
        <f t="shared" ref="B41:E41" si="13">SUM(B37:B40)</f>
        <v>569449</v>
      </c>
      <c r="C41" s="5">
        <f t="shared" si="13"/>
        <v>707711</v>
      </c>
      <c r="D41" s="5">
        <f t="shared" si="13"/>
        <v>729418</v>
      </c>
      <c r="E41" s="5">
        <f t="shared" si="13"/>
        <v>703675</v>
      </c>
    </row>
    <row r="42" spans="1:5" x14ac:dyDescent="0.25">
      <c r="B42" s="4">
        <f>B35+B41</f>
        <v>942779</v>
      </c>
    </row>
    <row r="43" spans="1:5" x14ac:dyDescent="0.25">
      <c r="A43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0C0CA-9097-48DA-A42E-6102A55DA387}">
  <dimension ref="A1:E14"/>
  <sheetViews>
    <sheetView workbookViewId="0">
      <selection activeCell="B10" sqref="B10:E11"/>
    </sheetView>
  </sheetViews>
  <sheetFormatPr defaultRowHeight="15" x14ac:dyDescent="0.25"/>
  <cols>
    <col min="1" max="1" width="11" customWidth="1"/>
    <col min="3" max="5" width="8.90625" bestFit="1" customWidth="1"/>
  </cols>
  <sheetData>
    <row r="1" spans="1:5" ht="15.6" x14ac:dyDescent="0.3">
      <c r="A1" s="1" t="s">
        <v>8</v>
      </c>
    </row>
    <row r="3" spans="1:5" ht="15.6" x14ac:dyDescent="0.3">
      <c r="B3" s="2">
        <v>1995</v>
      </c>
      <c r="C3" s="2">
        <v>2005</v>
      </c>
      <c r="D3" s="2">
        <v>2015</v>
      </c>
      <c r="E3" s="2">
        <v>2019</v>
      </c>
    </row>
    <row r="4" spans="1:5" x14ac:dyDescent="0.25">
      <c r="A4" t="s">
        <v>0</v>
      </c>
      <c r="B4" s="3">
        <v>34.700000000000003</v>
      </c>
      <c r="C4" s="3">
        <v>40.6</v>
      </c>
      <c r="D4" s="3">
        <v>45.9</v>
      </c>
      <c r="E4" s="3">
        <v>47.5</v>
      </c>
    </row>
    <row r="5" spans="1:5" x14ac:dyDescent="0.25">
      <c r="A5" t="s">
        <v>1</v>
      </c>
      <c r="B5">
        <v>46.7</v>
      </c>
      <c r="C5">
        <v>49.1</v>
      </c>
      <c r="D5" s="3">
        <v>53</v>
      </c>
      <c r="E5" s="3">
        <v>54.2</v>
      </c>
    </row>
    <row r="6" spans="1:5" x14ac:dyDescent="0.25">
      <c r="A6" t="s">
        <v>2</v>
      </c>
      <c r="B6">
        <f>ROUND(100*((B8+B10)/B12),1)</f>
        <v>39.6</v>
      </c>
      <c r="C6">
        <f>ROUND(100*((C8+C10)/C12),1)</f>
        <v>44.7</v>
      </c>
      <c r="D6">
        <f>ROUND(100*((D8+D10)/D12),1)</f>
        <v>49.5</v>
      </c>
      <c r="E6">
        <f>ROUND(100*((E8+E10)/E12),1)</f>
        <v>50.8</v>
      </c>
    </row>
    <row r="8" spans="1:5" x14ac:dyDescent="0.25">
      <c r="A8" t="s">
        <v>3</v>
      </c>
      <c r="B8" s="4">
        <v>193985</v>
      </c>
      <c r="C8" s="4">
        <v>267956</v>
      </c>
      <c r="D8" s="4">
        <v>326905</v>
      </c>
      <c r="E8" s="4">
        <v>348665</v>
      </c>
    </row>
    <row r="9" spans="1:5" x14ac:dyDescent="0.25">
      <c r="A9" t="s">
        <v>4</v>
      </c>
      <c r="B9" s="4">
        <v>364428</v>
      </c>
      <c r="C9" s="4">
        <v>391234</v>
      </c>
      <c r="D9" s="4">
        <v>385080</v>
      </c>
      <c r="E9" s="4">
        <v>385077</v>
      </c>
    </row>
    <row r="10" spans="1:5" x14ac:dyDescent="0.25">
      <c r="A10" t="s">
        <v>5</v>
      </c>
      <c r="B10" s="4">
        <v>179345</v>
      </c>
      <c r="C10" s="4">
        <v>304856</v>
      </c>
      <c r="D10" s="4">
        <v>388897</v>
      </c>
      <c r="E10" s="4">
        <v>377730</v>
      </c>
    </row>
    <row r="11" spans="1:5" x14ac:dyDescent="0.25">
      <c r="A11" t="s">
        <v>6</v>
      </c>
      <c r="B11" s="4">
        <v>205021</v>
      </c>
      <c r="C11" s="4">
        <v>316477</v>
      </c>
      <c r="D11" s="4">
        <v>344338</v>
      </c>
      <c r="E11" s="4">
        <v>318598</v>
      </c>
    </row>
    <row r="12" spans="1:5" x14ac:dyDescent="0.25">
      <c r="B12" s="5">
        <f>SUM(B8:B11)</f>
        <v>942779</v>
      </c>
      <c r="C12" s="5">
        <f>SUM(C8:C11)</f>
        <v>1280523</v>
      </c>
      <c r="D12" s="5">
        <f>SUM(D8:D11)</f>
        <v>1445220</v>
      </c>
      <c r="E12" s="5">
        <f>SUM(E8:E11)</f>
        <v>1430070</v>
      </c>
    </row>
    <row r="14" spans="1:5" x14ac:dyDescent="0.25">
      <c r="A14" t="s">
        <v>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0B09-C45E-449E-A774-67A978A3A180}">
  <dimension ref="A1:E36"/>
  <sheetViews>
    <sheetView workbookViewId="0">
      <pane ySplit="7" topLeftCell="A17" activePane="bottomLeft" state="frozen"/>
      <selection pane="bottomLeft" activeCell="A2" sqref="A2"/>
    </sheetView>
  </sheetViews>
  <sheetFormatPr defaultRowHeight="15" x14ac:dyDescent="0.25"/>
  <cols>
    <col min="1" max="1" width="27.26953125" customWidth="1"/>
  </cols>
  <sheetData>
    <row r="1" spans="1:5" ht="15.6" x14ac:dyDescent="0.3">
      <c r="A1" s="1" t="s">
        <v>48</v>
      </c>
    </row>
    <row r="3" spans="1:5" ht="15.6" x14ac:dyDescent="0.3">
      <c r="A3" s="7" t="s">
        <v>29</v>
      </c>
      <c r="B3" s="2">
        <v>1995</v>
      </c>
      <c r="C3" s="2">
        <v>2005</v>
      </c>
      <c r="D3" s="2">
        <v>2015</v>
      </c>
      <c r="E3" s="2">
        <v>2019</v>
      </c>
    </row>
    <row r="4" spans="1:5" x14ac:dyDescent="0.25">
      <c r="A4" t="s">
        <v>9</v>
      </c>
      <c r="B4">
        <f>ROUND(100*B10/(B10+B12),1)</f>
        <v>34.799999999999997</v>
      </c>
      <c r="C4">
        <f>ROUND(100*C10/(C10+C12),1)</f>
        <v>32.5</v>
      </c>
      <c r="D4">
        <f>ROUND(100*D10/(D10+D12),1)</f>
        <v>31.5</v>
      </c>
      <c r="E4">
        <f>ROUND(100*E10/(E10+E12),1)</f>
        <v>33.299999999999997</v>
      </c>
    </row>
    <row r="5" spans="1:5" x14ac:dyDescent="0.25">
      <c r="A5" t="s">
        <v>30</v>
      </c>
      <c r="B5">
        <f>ROUND(100*B16/(B16+B18),1)</f>
        <v>56.2</v>
      </c>
      <c r="C5">
        <f>ROUND(100*C16/(C16+C18),1)</f>
        <v>50.4</v>
      </c>
      <c r="D5">
        <f>ROUND(100*D16/(D16+D18),1)</f>
        <v>49.2</v>
      </c>
      <c r="E5">
        <f>ROUND(100*E16/(E16+E18),1)</f>
        <v>49.8</v>
      </c>
    </row>
    <row r="6" spans="1:5" x14ac:dyDescent="0.25">
      <c r="A6" t="s">
        <v>31</v>
      </c>
      <c r="B6">
        <f>ROUND(100*B22/(B22+B24),1)</f>
        <v>58.5</v>
      </c>
      <c r="C6">
        <f>ROUND(100*C22/(C22+C24),1)</f>
        <v>44.6</v>
      </c>
      <c r="D6">
        <f>ROUND(100*D22/(D22+D24),1)</f>
        <v>40.799999999999997</v>
      </c>
      <c r="E6">
        <f>ROUND(100*E22/(E22+E24),1)</f>
        <v>42.4</v>
      </c>
    </row>
    <row r="7" spans="1:5" x14ac:dyDescent="0.25">
      <c r="A7" t="s">
        <v>32</v>
      </c>
      <c r="B7">
        <f>ROUND(100*B28/(B28+B30),1)</f>
        <v>72.3</v>
      </c>
      <c r="C7">
        <f>ROUND(100*C28/(C28+C30),1)</f>
        <v>68.900000000000006</v>
      </c>
      <c r="D7">
        <f>ROUND(100*D28/(D28+D30),1)</f>
        <v>69.2</v>
      </c>
      <c r="E7">
        <f>ROUND(100*E28/(E28+E30),1)</f>
        <v>69.900000000000006</v>
      </c>
    </row>
    <row r="9" spans="1:5" x14ac:dyDescent="0.25">
      <c r="A9" t="s">
        <v>9</v>
      </c>
    </row>
    <row r="10" spans="1:5" x14ac:dyDescent="0.25">
      <c r="A10" s="6" t="s">
        <v>3</v>
      </c>
      <c r="B10" s="4">
        <v>47952</v>
      </c>
      <c r="C10" s="4">
        <v>66057</v>
      </c>
      <c r="D10" s="4">
        <v>73107</v>
      </c>
      <c r="E10" s="4">
        <v>71470</v>
      </c>
    </row>
    <row r="11" spans="1:5" x14ac:dyDescent="0.25">
      <c r="A11" s="6" t="s">
        <v>4</v>
      </c>
      <c r="B11" s="4">
        <v>56213</v>
      </c>
      <c r="C11" s="4">
        <v>61674</v>
      </c>
      <c r="D11" s="4">
        <v>60134</v>
      </c>
      <c r="E11" s="4">
        <v>58423</v>
      </c>
    </row>
    <row r="12" spans="1:5" x14ac:dyDescent="0.25">
      <c r="A12" s="6" t="s">
        <v>5</v>
      </c>
      <c r="B12" s="4">
        <v>89690</v>
      </c>
      <c r="C12" s="4">
        <v>137149</v>
      </c>
      <c r="D12" s="4">
        <v>158933</v>
      </c>
      <c r="E12" s="4">
        <v>143101</v>
      </c>
    </row>
    <row r="13" spans="1:5" x14ac:dyDescent="0.25">
      <c r="A13" s="6" t="s">
        <v>6</v>
      </c>
      <c r="B13" s="4">
        <v>92412</v>
      </c>
      <c r="C13" s="4">
        <v>126442</v>
      </c>
      <c r="D13" s="4">
        <v>134479</v>
      </c>
      <c r="E13" s="4">
        <v>118624</v>
      </c>
    </row>
    <row r="14" spans="1:5" x14ac:dyDescent="0.25">
      <c r="A14" s="6"/>
      <c r="B14" s="5">
        <f>SUM(B10:B13)</f>
        <v>286267</v>
      </c>
      <c r="C14" s="5">
        <f>SUM(C10:C13)</f>
        <v>391322</v>
      </c>
      <c r="D14" s="5">
        <f>SUM(D10:D13)</f>
        <v>426653</v>
      </c>
      <c r="E14" s="5">
        <f>SUM(E10:E13)</f>
        <v>391618</v>
      </c>
    </row>
    <row r="15" spans="1:5" x14ac:dyDescent="0.25">
      <c r="A15" t="s">
        <v>30</v>
      </c>
    </row>
    <row r="16" spans="1:5" x14ac:dyDescent="0.25">
      <c r="A16" s="6" t="s">
        <v>3</v>
      </c>
      <c r="B16" s="4">
        <v>37816</v>
      </c>
      <c r="C16" s="4">
        <v>47811</v>
      </c>
      <c r="D16" s="4">
        <v>54464</v>
      </c>
      <c r="E16" s="4">
        <v>56232</v>
      </c>
    </row>
    <row r="17" spans="1:5" x14ac:dyDescent="0.25">
      <c r="A17" s="6" t="s">
        <v>4</v>
      </c>
      <c r="B17" s="4">
        <v>67519</v>
      </c>
      <c r="C17" s="4">
        <v>70954</v>
      </c>
      <c r="D17" s="4">
        <v>62916</v>
      </c>
      <c r="E17" s="4">
        <v>59653</v>
      </c>
    </row>
    <row r="18" spans="1:5" x14ac:dyDescent="0.25">
      <c r="A18" s="6" t="s">
        <v>5</v>
      </c>
      <c r="B18" s="4">
        <v>29415</v>
      </c>
      <c r="C18" s="4">
        <v>47128</v>
      </c>
      <c r="D18" s="4">
        <v>56218</v>
      </c>
      <c r="E18" s="4">
        <v>56676</v>
      </c>
    </row>
    <row r="19" spans="1:5" x14ac:dyDescent="0.25">
      <c r="A19" s="6" t="s">
        <v>6</v>
      </c>
      <c r="B19" s="4">
        <v>39256</v>
      </c>
      <c r="C19" s="4">
        <v>55901</v>
      </c>
      <c r="D19" s="4">
        <v>56490</v>
      </c>
      <c r="E19" s="4">
        <v>50395</v>
      </c>
    </row>
    <row r="20" spans="1:5" x14ac:dyDescent="0.25">
      <c r="B20" s="5">
        <f>SUM(B16:B19)</f>
        <v>174006</v>
      </c>
      <c r="C20" s="5">
        <f>SUM(C16:C19)</f>
        <v>221794</v>
      </c>
      <c r="D20" s="5">
        <f>SUM(D16:D19)</f>
        <v>230088</v>
      </c>
      <c r="E20" s="5">
        <f>SUM(E16:E19)</f>
        <v>222956</v>
      </c>
    </row>
    <row r="21" spans="1:5" x14ac:dyDescent="0.25">
      <c r="A21" t="s">
        <v>31</v>
      </c>
    </row>
    <row r="22" spans="1:5" x14ac:dyDescent="0.25">
      <c r="A22" s="6" t="s">
        <v>3</v>
      </c>
      <c r="B22" s="4">
        <v>57424</v>
      </c>
      <c r="C22" s="4">
        <v>64692</v>
      </c>
      <c r="D22" s="4">
        <v>84468</v>
      </c>
      <c r="E22" s="4">
        <v>89345</v>
      </c>
    </row>
    <row r="23" spans="1:5" x14ac:dyDescent="0.25">
      <c r="A23" s="6" t="s">
        <v>4</v>
      </c>
      <c r="B23" s="4">
        <v>106767</v>
      </c>
      <c r="C23" s="4">
        <v>86361</v>
      </c>
      <c r="D23" s="4">
        <v>88930</v>
      </c>
      <c r="E23" s="4">
        <v>88080</v>
      </c>
    </row>
    <row r="24" spans="1:5" x14ac:dyDescent="0.25">
      <c r="A24" s="6" t="s">
        <v>5</v>
      </c>
      <c r="B24" s="4">
        <v>40751</v>
      </c>
      <c r="C24" s="4">
        <v>80197</v>
      </c>
      <c r="D24" s="4">
        <v>122600</v>
      </c>
      <c r="E24" s="4">
        <v>121164</v>
      </c>
    </row>
    <row r="25" spans="1:5" x14ac:dyDescent="0.25">
      <c r="A25" s="6" t="s">
        <v>6</v>
      </c>
      <c r="B25" s="4">
        <v>45626</v>
      </c>
      <c r="C25" s="4">
        <v>87610</v>
      </c>
      <c r="D25" s="4">
        <v>101677</v>
      </c>
      <c r="E25" s="4">
        <v>94954</v>
      </c>
    </row>
    <row r="26" spans="1:5" x14ac:dyDescent="0.25">
      <c r="B26" s="5">
        <f>SUM(B22:B25)</f>
        <v>250568</v>
      </c>
      <c r="C26" s="5">
        <f>SUM(C22:C25)</f>
        <v>318860</v>
      </c>
      <c r="D26" s="5">
        <f>SUM(D22:D25)</f>
        <v>397675</v>
      </c>
      <c r="E26" s="5">
        <f>SUM(E22:E25)</f>
        <v>393543</v>
      </c>
    </row>
    <row r="27" spans="1:5" x14ac:dyDescent="0.25">
      <c r="A27" t="s">
        <v>32</v>
      </c>
    </row>
    <row r="28" spans="1:5" x14ac:dyDescent="0.25">
      <c r="A28" s="6" t="s">
        <v>3</v>
      </c>
      <c r="B28" s="4">
        <v>50793</v>
      </c>
      <c r="C28" s="4">
        <v>89396</v>
      </c>
      <c r="D28" s="4">
        <v>114866</v>
      </c>
      <c r="E28" s="4">
        <v>131618</v>
      </c>
    </row>
    <row r="29" spans="1:5" x14ac:dyDescent="0.25">
      <c r="A29" s="6" t="s">
        <v>4</v>
      </c>
      <c r="B29" s="4">
        <v>133929</v>
      </c>
      <c r="C29" s="4">
        <v>172245</v>
      </c>
      <c r="D29" s="4">
        <v>173100</v>
      </c>
      <c r="E29" s="4">
        <v>178921</v>
      </c>
    </row>
    <row r="30" spans="1:5" x14ac:dyDescent="0.25">
      <c r="A30" s="6" t="s">
        <v>5</v>
      </c>
      <c r="B30" s="4">
        <v>19489</v>
      </c>
      <c r="C30" s="4">
        <v>40382</v>
      </c>
      <c r="D30" s="4">
        <v>51146</v>
      </c>
      <c r="E30" s="4">
        <v>56789</v>
      </c>
    </row>
    <row r="31" spans="1:5" x14ac:dyDescent="0.25">
      <c r="A31" s="6" t="s">
        <v>6</v>
      </c>
      <c r="B31" s="4">
        <v>27727</v>
      </c>
      <c r="C31" s="4">
        <v>46524</v>
      </c>
      <c r="D31" s="4">
        <v>51692</v>
      </c>
      <c r="E31" s="4">
        <v>54625</v>
      </c>
    </row>
    <row r="32" spans="1:5" x14ac:dyDescent="0.25">
      <c r="B32" s="5">
        <f>SUM(B28:B31)</f>
        <v>231938</v>
      </c>
      <c r="C32" s="5">
        <f>SUM(C28:C31)</f>
        <v>348547</v>
      </c>
      <c r="D32" s="5">
        <f>SUM(D28:D31)</f>
        <v>390804</v>
      </c>
      <c r="E32" s="5">
        <f>SUM(E28:E31)</f>
        <v>421953</v>
      </c>
    </row>
    <row r="34" spans="1:5" x14ac:dyDescent="0.25">
      <c r="A34" s="6" t="s">
        <v>40</v>
      </c>
      <c r="B34" s="4">
        <f>SUM(B10:B11,B16:B17,B22:B23,B28:B29)</f>
        <v>558413</v>
      </c>
      <c r="C34" s="4">
        <f t="shared" ref="C34:E34" si="0">SUM(C10:C11,C16:C17,C22:C23,C28:C29)</f>
        <v>659190</v>
      </c>
      <c r="D34" s="4">
        <f t="shared" si="0"/>
        <v>711985</v>
      </c>
      <c r="E34" s="4">
        <f t="shared" si="0"/>
        <v>733742</v>
      </c>
    </row>
    <row r="36" spans="1:5" x14ac:dyDescent="0.25">
      <c r="A36" t="s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B144-5FB2-44B7-829B-AA91398AEC57}">
  <dimension ref="A1:E34"/>
  <sheetViews>
    <sheetView workbookViewId="0">
      <pane ySplit="7" topLeftCell="A8" activePane="bottomLeft" state="frozen"/>
      <selection pane="bottomLeft"/>
    </sheetView>
  </sheetViews>
  <sheetFormatPr defaultRowHeight="15" x14ac:dyDescent="0.25"/>
  <cols>
    <col min="1" max="1" width="27.26953125" customWidth="1"/>
  </cols>
  <sheetData>
    <row r="1" spans="1:5" ht="15.6" x14ac:dyDescent="0.3">
      <c r="A1" s="1" t="s">
        <v>48</v>
      </c>
    </row>
    <row r="3" spans="1:5" ht="15.6" x14ac:dyDescent="0.3">
      <c r="A3" s="7" t="s">
        <v>33</v>
      </c>
      <c r="B3" s="2">
        <v>1995</v>
      </c>
      <c r="C3" s="2">
        <v>2005</v>
      </c>
      <c r="D3" s="2">
        <v>2015</v>
      </c>
      <c r="E3" s="2">
        <v>2019</v>
      </c>
    </row>
    <row r="4" spans="1:5" x14ac:dyDescent="0.25">
      <c r="A4" t="s">
        <v>9</v>
      </c>
      <c r="B4">
        <f>ROUND(100*B11/(B11+B13),1)</f>
        <v>37.799999999999997</v>
      </c>
      <c r="C4">
        <f t="shared" ref="C4:E4" si="0">ROUND(100*C11/(C11+C13),1)</f>
        <v>32.799999999999997</v>
      </c>
      <c r="D4">
        <f t="shared" si="0"/>
        <v>30.9</v>
      </c>
      <c r="E4" s="3">
        <f t="shared" si="0"/>
        <v>33</v>
      </c>
    </row>
    <row r="5" spans="1:5" x14ac:dyDescent="0.25">
      <c r="A5" t="s">
        <v>30</v>
      </c>
      <c r="B5">
        <f>ROUND(100*B17/(B17+B19),1)</f>
        <v>63.2</v>
      </c>
      <c r="C5">
        <f t="shared" ref="C5:E5" si="1">ROUND(100*C17/(C17+C19),1)</f>
        <v>55.9</v>
      </c>
      <c r="D5">
        <f t="shared" si="1"/>
        <v>52.7</v>
      </c>
      <c r="E5">
        <f t="shared" si="1"/>
        <v>54.2</v>
      </c>
    </row>
    <row r="6" spans="1:5" x14ac:dyDescent="0.25">
      <c r="A6" t="s">
        <v>31</v>
      </c>
      <c r="B6">
        <f>ROUND(100*B23/(B23+B25),1)</f>
        <v>70.099999999999994</v>
      </c>
      <c r="C6">
        <f t="shared" ref="C6:E6" si="2">ROUND(100*C23/(C23+C25),1)</f>
        <v>49.6</v>
      </c>
      <c r="D6">
        <f t="shared" si="2"/>
        <v>46.7</v>
      </c>
      <c r="E6">
        <f t="shared" si="2"/>
        <v>48.1</v>
      </c>
    </row>
    <row r="7" spans="1:5" x14ac:dyDescent="0.25">
      <c r="A7" t="s">
        <v>32</v>
      </c>
      <c r="B7">
        <f>ROUND(100*B29/(B29+B31),1)</f>
        <v>82.8</v>
      </c>
      <c r="C7">
        <f t="shared" ref="C7:E7" si="3">ROUND(100*C29/(C29+C31),1)</f>
        <v>78.7</v>
      </c>
      <c r="D7" s="3">
        <f t="shared" si="3"/>
        <v>77</v>
      </c>
      <c r="E7">
        <f t="shared" si="3"/>
        <v>76.599999999999994</v>
      </c>
    </row>
    <row r="9" spans="1:5" x14ac:dyDescent="0.25">
      <c r="A9" t="s">
        <v>9</v>
      </c>
    </row>
    <row r="10" spans="1:5" x14ac:dyDescent="0.25">
      <c r="A10" s="6" t="s">
        <v>3</v>
      </c>
      <c r="B10" s="4">
        <v>47952</v>
      </c>
      <c r="C10" s="4">
        <v>66057</v>
      </c>
      <c r="D10" s="4">
        <v>73107</v>
      </c>
      <c r="E10" s="4">
        <v>71470</v>
      </c>
    </row>
    <row r="11" spans="1:5" x14ac:dyDescent="0.25">
      <c r="A11" s="6" t="s">
        <v>4</v>
      </c>
      <c r="B11" s="4">
        <v>56213</v>
      </c>
      <c r="C11" s="4">
        <v>61674</v>
      </c>
      <c r="D11" s="4">
        <v>60134</v>
      </c>
      <c r="E11" s="4">
        <v>58423</v>
      </c>
    </row>
    <row r="12" spans="1:5" x14ac:dyDescent="0.25">
      <c r="A12" s="6" t="s">
        <v>5</v>
      </c>
      <c r="B12" s="4">
        <v>89690</v>
      </c>
      <c r="C12" s="4">
        <v>137149</v>
      </c>
      <c r="D12" s="4">
        <v>158933</v>
      </c>
      <c r="E12" s="4">
        <v>143101</v>
      </c>
    </row>
    <row r="13" spans="1:5" x14ac:dyDescent="0.25">
      <c r="A13" s="6" t="s">
        <v>6</v>
      </c>
      <c r="B13" s="4">
        <v>92412</v>
      </c>
      <c r="C13" s="4">
        <v>126442</v>
      </c>
      <c r="D13" s="4">
        <v>134479</v>
      </c>
      <c r="E13" s="4">
        <v>118624</v>
      </c>
    </row>
    <row r="14" spans="1:5" x14ac:dyDescent="0.25">
      <c r="A14" s="6"/>
      <c r="B14" s="5">
        <f>SUM(B10:B13)</f>
        <v>286267</v>
      </c>
      <c r="C14" s="5">
        <f>SUM(C10:C13)</f>
        <v>391322</v>
      </c>
      <c r="D14" s="5">
        <f>SUM(D10:D13)</f>
        <v>426653</v>
      </c>
      <c r="E14" s="5">
        <f>SUM(E10:E13)</f>
        <v>391618</v>
      </c>
    </row>
    <row r="15" spans="1:5" x14ac:dyDescent="0.25">
      <c r="A15" t="s">
        <v>30</v>
      </c>
    </row>
    <row r="16" spans="1:5" x14ac:dyDescent="0.25">
      <c r="A16" s="6" t="s">
        <v>3</v>
      </c>
      <c r="B16" s="4">
        <v>37816</v>
      </c>
      <c r="C16" s="4">
        <v>47811</v>
      </c>
      <c r="D16" s="4">
        <v>54464</v>
      </c>
      <c r="E16" s="4">
        <v>56232</v>
      </c>
    </row>
    <row r="17" spans="1:5" x14ac:dyDescent="0.25">
      <c r="A17" s="6" t="s">
        <v>4</v>
      </c>
      <c r="B17" s="4">
        <v>67519</v>
      </c>
      <c r="C17" s="4">
        <v>70954</v>
      </c>
      <c r="D17" s="4">
        <v>62916</v>
      </c>
      <c r="E17" s="4">
        <v>59653</v>
      </c>
    </row>
    <row r="18" spans="1:5" x14ac:dyDescent="0.25">
      <c r="A18" s="6" t="s">
        <v>5</v>
      </c>
      <c r="B18" s="4">
        <v>29415</v>
      </c>
      <c r="C18" s="4">
        <v>47128</v>
      </c>
      <c r="D18" s="4">
        <v>56218</v>
      </c>
      <c r="E18" s="4">
        <v>56676</v>
      </c>
    </row>
    <row r="19" spans="1:5" x14ac:dyDescent="0.25">
      <c r="A19" s="6" t="s">
        <v>6</v>
      </c>
      <c r="B19" s="4">
        <v>39256</v>
      </c>
      <c r="C19" s="4">
        <v>55901</v>
      </c>
      <c r="D19" s="4">
        <v>56490</v>
      </c>
      <c r="E19" s="4">
        <v>50395</v>
      </c>
    </row>
    <row r="20" spans="1:5" x14ac:dyDescent="0.25">
      <c r="B20" s="5">
        <f>SUM(B16:B19)</f>
        <v>174006</v>
      </c>
      <c r="C20" s="5">
        <f>SUM(C16:C19)</f>
        <v>221794</v>
      </c>
      <c r="D20" s="5">
        <f>SUM(D16:D19)</f>
        <v>230088</v>
      </c>
      <c r="E20" s="5">
        <f>SUM(E16:E19)</f>
        <v>222956</v>
      </c>
    </row>
    <row r="21" spans="1:5" x14ac:dyDescent="0.25">
      <c r="A21" t="s">
        <v>31</v>
      </c>
    </row>
    <row r="22" spans="1:5" x14ac:dyDescent="0.25">
      <c r="A22" s="6" t="s">
        <v>3</v>
      </c>
      <c r="B22" s="4">
        <v>57424</v>
      </c>
      <c r="C22" s="4">
        <v>64692</v>
      </c>
      <c r="D22" s="4">
        <v>84468</v>
      </c>
      <c r="E22" s="4">
        <v>89345</v>
      </c>
    </row>
    <row r="23" spans="1:5" x14ac:dyDescent="0.25">
      <c r="A23" s="6" t="s">
        <v>4</v>
      </c>
      <c r="B23" s="4">
        <v>106767</v>
      </c>
      <c r="C23" s="4">
        <v>86361</v>
      </c>
      <c r="D23" s="4">
        <v>88930</v>
      </c>
      <c r="E23" s="4">
        <v>88080</v>
      </c>
    </row>
    <row r="24" spans="1:5" x14ac:dyDescent="0.25">
      <c r="A24" s="6" t="s">
        <v>5</v>
      </c>
      <c r="B24" s="4">
        <v>40751</v>
      </c>
      <c r="C24" s="4">
        <v>80197</v>
      </c>
      <c r="D24" s="4">
        <v>122600</v>
      </c>
      <c r="E24" s="4">
        <v>121164</v>
      </c>
    </row>
    <row r="25" spans="1:5" x14ac:dyDescent="0.25">
      <c r="A25" s="6" t="s">
        <v>6</v>
      </c>
      <c r="B25" s="4">
        <v>45626</v>
      </c>
      <c r="C25" s="4">
        <v>87610</v>
      </c>
      <c r="D25" s="4">
        <v>101677</v>
      </c>
      <c r="E25" s="4">
        <v>94954</v>
      </c>
    </row>
    <row r="26" spans="1:5" x14ac:dyDescent="0.25">
      <c r="B26" s="5">
        <f>SUM(B22:B25)</f>
        <v>250568</v>
      </c>
      <c r="C26" s="5">
        <f>SUM(C22:C25)</f>
        <v>318860</v>
      </c>
      <c r="D26" s="5">
        <f>SUM(D22:D25)</f>
        <v>397675</v>
      </c>
      <c r="E26" s="5">
        <f>SUM(E22:E25)</f>
        <v>393543</v>
      </c>
    </row>
    <row r="27" spans="1:5" x14ac:dyDescent="0.25">
      <c r="A27" t="s">
        <v>32</v>
      </c>
    </row>
    <row r="28" spans="1:5" x14ac:dyDescent="0.25">
      <c r="A28" s="6" t="s">
        <v>3</v>
      </c>
      <c r="B28" s="4">
        <v>50793</v>
      </c>
      <c r="C28" s="4">
        <v>89396</v>
      </c>
      <c r="D28" s="4">
        <v>114866</v>
      </c>
      <c r="E28" s="4">
        <v>131618</v>
      </c>
    </row>
    <row r="29" spans="1:5" x14ac:dyDescent="0.25">
      <c r="A29" s="6" t="s">
        <v>4</v>
      </c>
      <c r="B29" s="4">
        <v>133929</v>
      </c>
      <c r="C29" s="4">
        <v>172245</v>
      </c>
      <c r="D29" s="4">
        <v>173100</v>
      </c>
      <c r="E29" s="4">
        <v>178921</v>
      </c>
    </row>
    <row r="30" spans="1:5" x14ac:dyDescent="0.25">
      <c r="A30" s="6" t="s">
        <v>5</v>
      </c>
      <c r="B30" s="4">
        <v>19489</v>
      </c>
      <c r="C30" s="4">
        <v>40382</v>
      </c>
      <c r="D30" s="4">
        <v>51146</v>
      </c>
      <c r="E30" s="4">
        <v>56789</v>
      </c>
    </row>
    <row r="31" spans="1:5" x14ac:dyDescent="0.25">
      <c r="A31" s="6" t="s">
        <v>6</v>
      </c>
      <c r="B31" s="4">
        <v>27727</v>
      </c>
      <c r="C31" s="4">
        <v>46524</v>
      </c>
      <c r="D31" s="4">
        <v>51692</v>
      </c>
      <c r="E31" s="4">
        <v>54625</v>
      </c>
    </row>
    <row r="32" spans="1:5" x14ac:dyDescent="0.25">
      <c r="B32" s="5">
        <f>SUM(B28:B31)</f>
        <v>231938</v>
      </c>
      <c r="C32" s="5">
        <f>SUM(C28:C31)</f>
        <v>348547</v>
      </c>
      <c r="D32" s="5">
        <f>SUM(D28:D31)</f>
        <v>390804</v>
      </c>
      <c r="E32" s="5">
        <f>SUM(E28:E31)</f>
        <v>421953</v>
      </c>
    </row>
    <row r="34" spans="1:1" x14ac:dyDescent="0.25">
      <c r="A34" t="s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D623C-0832-4281-A534-1C4AD5AC493A}">
  <dimension ref="A1:E44"/>
  <sheetViews>
    <sheetView workbookViewId="0">
      <pane ySplit="7" topLeftCell="A29" activePane="bottomLeft" state="frozen"/>
      <selection pane="bottomLeft" activeCell="A2" sqref="A2"/>
    </sheetView>
  </sheetViews>
  <sheetFormatPr defaultRowHeight="15" x14ac:dyDescent="0.25"/>
  <cols>
    <col min="1" max="1" width="27.26953125" customWidth="1"/>
  </cols>
  <sheetData>
    <row r="1" spans="1:5" ht="15.6" x14ac:dyDescent="0.3">
      <c r="A1" s="1" t="s">
        <v>47</v>
      </c>
    </row>
    <row r="3" spans="1:5" ht="15.6" x14ac:dyDescent="0.3">
      <c r="A3" s="7" t="s">
        <v>29</v>
      </c>
      <c r="B3" s="2">
        <v>1995</v>
      </c>
      <c r="C3" s="2">
        <v>2005</v>
      </c>
      <c r="D3" s="2">
        <v>2015</v>
      </c>
      <c r="E3" s="2">
        <v>2019</v>
      </c>
    </row>
    <row r="4" spans="1:5" x14ac:dyDescent="0.25">
      <c r="A4" t="s">
        <v>9</v>
      </c>
      <c r="B4">
        <f>ROUND(100*B10/(B10+B12+B14),1)</f>
        <v>43.1</v>
      </c>
      <c r="C4">
        <f t="shared" ref="C4:E4" si="0">ROUND(100*C10/(C10+C12+C14),1)</f>
        <v>47.9</v>
      </c>
      <c r="D4">
        <f t="shared" si="0"/>
        <v>49.7</v>
      </c>
      <c r="E4">
        <f t="shared" si="0"/>
        <v>49.9</v>
      </c>
    </row>
    <row r="5" spans="1:5" x14ac:dyDescent="0.25">
      <c r="A5" t="s">
        <v>30</v>
      </c>
      <c r="B5">
        <f>ROUND(100*B18/(B18+B20+B22),1)</f>
        <v>40.1</v>
      </c>
      <c r="C5">
        <f>ROUND(100*C18/(C18+C20+C22),1)</f>
        <v>45.9</v>
      </c>
      <c r="D5">
        <f>ROUND(100*D18/(D18+D20+D22),1)</f>
        <v>51.7</v>
      </c>
      <c r="E5">
        <f>ROUND(100*E18/(E18+E20+E22),1)</f>
        <v>53.1</v>
      </c>
    </row>
    <row r="6" spans="1:5" x14ac:dyDescent="0.25">
      <c r="A6" t="s">
        <v>31</v>
      </c>
      <c r="B6">
        <f>ROUND(100*B26/(B26+B28+B30),1)</f>
        <v>25.4</v>
      </c>
      <c r="C6" s="3">
        <f>ROUND(100*C26/(C26+C28+C30),1)</f>
        <v>31</v>
      </c>
      <c r="D6" s="3">
        <f>ROUND(100*D26/(D26+D28+D30),1)</f>
        <v>37.799999999999997</v>
      </c>
      <c r="E6" s="3">
        <f>ROUND(100*E26/(E26+E28+E30),1)</f>
        <v>39.9</v>
      </c>
    </row>
    <row r="7" spans="1:5" x14ac:dyDescent="0.25">
      <c r="A7" t="s">
        <v>32</v>
      </c>
      <c r="B7">
        <f>ROUND(100*B34/(B34+B36+B38),1)</f>
        <v>40.799999999999997</v>
      </c>
      <c r="C7">
        <f>ROUND(100*C34/(C34+C36+C38),1)</f>
        <v>44.3</v>
      </c>
      <c r="D7">
        <f>ROUND(100*D34/(D34+D36+D38),1)</f>
        <v>44.2</v>
      </c>
      <c r="E7">
        <f>ROUND(100*E34/(E34+E36+E38),1)</f>
        <v>47.1</v>
      </c>
    </row>
    <row r="9" spans="1:5" x14ac:dyDescent="0.25">
      <c r="A9" t="s">
        <v>9</v>
      </c>
    </row>
    <row r="10" spans="1:5" x14ac:dyDescent="0.25">
      <c r="A10" s="6" t="s">
        <v>34</v>
      </c>
      <c r="B10" s="4">
        <v>20678</v>
      </c>
      <c r="C10" s="4">
        <v>31632</v>
      </c>
      <c r="D10" s="8">
        <v>36304</v>
      </c>
      <c r="E10" s="4">
        <v>35639</v>
      </c>
    </row>
    <row r="11" spans="1:5" x14ac:dyDescent="0.25">
      <c r="A11" s="6" t="s">
        <v>35</v>
      </c>
      <c r="B11" s="4">
        <v>21665</v>
      </c>
      <c r="C11" s="4">
        <v>28733</v>
      </c>
      <c r="D11" s="8">
        <v>28807</v>
      </c>
      <c r="E11" s="4">
        <v>28309</v>
      </c>
    </row>
    <row r="12" spans="1:5" x14ac:dyDescent="0.25">
      <c r="A12" s="6" t="s">
        <v>36</v>
      </c>
      <c r="B12" s="4">
        <v>6517</v>
      </c>
      <c r="C12" s="4">
        <v>10058</v>
      </c>
      <c r="D12" s="4">
        <v>10117</v>
      </c>
      <c r="E12" s="4">
        <v>10624</v>
      </c>
    </row>
    <row r="13" spans="1:5" x14ac:dyDescent="0.25">
      <c r="A13" s="6" t="s">
        <v>37</v>
      </c>
      <c r="B13" s="4">
        <v>5423</v>
      </c>
      <c r="C13" s="4">
        <v>7969</v>
      </c>
      <c r="D13" s="4">
        <v>7450</v>
      </c>
      <c r="E13" s="4">
        <v>7885</v>
      </c>
    </row>
    <row r="14" spans="1:5" x14ac:dyDescent="0.25">
      <c r="A14" s="6" t="s">
        <v>38</v>
      </c>
      <c r="B14" s="4">
        <v>20757</v>
      </c>
      <c r="C14" s="4">
        <v>24367</v>
      </c>
      <c r="D14" s="4">
        <v>26686</v>
      </c>
      <c r="E14" s="4">
        <v>25207</v>
      </c>
    </row>
    <row r="15" spans="1:5" x14ac:dyDescent="0.25">
      <c r="A15" s="6" t="s">
        <v>39</v>
      </c>
      <c r="B15" s="4">
        <v>29125</v>
      </c>
      <c r="C15" s="4">
        <v>24972</v>
      </c>
      <c r="D15" s="4">
        <v>23877</v>
      </c>
      <c r="E15" s="4">
        <v>22229</v>
      </c>
    </row>
    <row r="16" spans="1:5" x14ac:dyDescent="0.25">
      <c r="A16" s="6"/>
      <c r="B16" s="5">
        <f>SUM(B10:B15)</f>
        <v>104165</v>
      </c>
      <c r="C16" s="5">
        <f>SUM(C10:C15)</f>
        <v>127731</v>
      </c>
      <c r="D16" s="5">
        <f>SUM(D10:D15)</f>
        <v>133241</v>
      </c>
      <c r="E16" s="5">
        <f>SUM(E10:E15)</f>
        <v>129893</v>
      </c>
    </row>
    <row r="17" spans="1:5" x14ac:dyDescent="0.25">
      <c r="A17" t="s">
        <v>30</v>
      </c>
    </row>
    <row r="18" spans="1:5" x14ac:dyDescent="0.25">
      <c r="A18" s="6" t="s">
        <v>34</v>
      </c>
      <c r="B18" s="4">
        <v>15171</v>
      </c>
      <c r="C18" s="4">
        <v>21962</v>
      </c>
      <c r="D18" s="4">
        <v>28156</v>
      </c>
      <c r="E18" s="4">
        <v>29881</v>
      </c>
    </row>
    <row r="19" spans="1:5" x14ac:dyDescent="0.25">
      <c r="A19" s="6" t="s">
        <v>35</v>
      </c>
      <c r="B19" s="4">
        <v>21326</v>
      </c>
      <c r="C19" s="4">
        <v>28058</v>
      </c>
      <c r="D19" s="4">
        <v>27677</v>
      </c>
      <c r="E19" s="4">
        <v>27301</v>
      </c>
    </row>
    <row r="20" spans="1:5" x14ac:dyDescent="0.25">
      <c r="A20" s="6" t="s">
        <v>36</v>
      </c>
      <c r="B20" s="4">
        <v>10791</v>
      </c>
      <c r="C20" s="4">
        <v>11506</v>
      </c>
      <c r="D20" s="4">
        <v>10779</v>
      </c>
      <c r="E20" s="4">
        <v>10961</v>
      </c>
    </row>
    <row r="21" spans="1:5" x14ac:dyDescent="0.25">
      <c r="A21" s="6" t="s">
        <v>37</v>
      </c>
      <c r="B21" s="4">
        <v>14594</v>
      </c>
      <c r="C21" s="4">
        <v>14830</v>
      </c>
      <c r="D21" s="4">
        <v>11295</v>
      </c>
      <c r="E21" s="4">
        <v>10595</v>
      </c>
    </row>
    <row r="22" spans="1:5" x14ac:dyDescent="0.25">
      <c r="A22" s="6" t="s">
        <v>38</v>
      </c>
      <c r="B22" s="4">
        <v>11854</v>
      </c>
      <c r="C22" s="4">
        <v>14343</v>
      </c>
      <c r="D22" s="4">
        <v>15529</v>
      </c>
      <c r="E22" s="4">
        <v>15390</v>
      </c>
    </row>
    <row r="23" spans="1:5" x14ac:dyDescent="0.25">
      <c r="A23" s="6" t="s">
        <v>39</v>
      </c>
      <c r="B23" s="4">
        <v>31599</v>
      </c>
      <c r="C23" s="4">
        <v>28066</v>
      </c>
      <c r="D23" s="4">
        <v>23944</v>
      </c>
      <c r="E23" s="4">
        <v>21757</v>
      </c>
    </row>
    <row r="24" spans="1:5" x14ac:dyDescent="0.25">
      <c r="B24" s="5">
        <f>SUM(B18:B23)</f>
        <v>105335</v>
      </c>
      <c r="C24" s="5">
        <f>SUM(C18:C23)</f>
        <v>118765</v>
      </c>
      <c r="D24" s="5">
        <f>SUM(D18:D23)</f>
        <v>117380</v>
      </c>
      <c r="E24" s="5">
        <f>SUM(E18:E23)</f>
        <v>115885</v>
      </c>
    </row>
    <row r="25" spans="1:5" x14ac:dyDescent="0.25">
      <c r="A25" t="s">
        <v>31</v>
      </c>
    </row>
    <row r="26" spans="1:5" x14ac:dyDescent="0.25">
      <c r="A26" s="6" t="s">
        <v>34</v>
      </c>
      <c r="B26" s="4">
        <v>14590</v>
      </c>
      <c r="C26" s="4">
        <v>20080</v>
      </c>
      <c r="D26" s="4">
        <v>31961</v>
      </c>
      <c r="E26" s="4">
        <v>35613</v>
      </c>
    </row>
    <row r="27" spans="1:5" x14ac:dyDescent="0.25">
      <c r="A27" s="6" t="s">
        <v>35</v>
      </c>
      <c r="B27" s="4">
        <v>14187</v>
      </c>
      <c r="C27" s="4">
        <v>18340</v>
      </c>
      <c r="D27" s="4">
        <v>25148</v>
      </c>
      <c r="E27" s="4">
        <v>26443</v>
      </c>
    </row>
    <row r="28" spans="1:5" x14ac:dyDescent="0.25">
      <c r="A28" s="6" t="s">
        <v>36</v>
      </c>
      <c r="B28" s="4">
        <v>17266</v>
      </c>
      <c r="C28" s="4">
        <v>18157</v>
      </c>
      <c r="D28" s="4">
        <v>18690</v>
      </c>
      <c r="E28" s="4">
        <v>19051</v>
      </c>
    </row>
    <row r="29" spans="1:5" x14ac:dyDescent="0.25">
      <c r="A29" s="6" t="s">
        <v>37</v>
      </c>
      <c r="B29" s="4">
        <v>21361</v>
      </c>
      <c r="C29" s="4">
        <v>19782</v>
      </c>
      <c r="D29" s="4">
        <v>16807</v>
      </c>
      <c r="E29" s="4">
        <v>16597</v>
      </c>
    </row>
    <row r="30" spans="1:5" x14ac:dyDescent="0.25">
      <c r="A30" s="6" t="s">
        <v>38</v>
      </c>
      <c r="B30" s="4">
        <v>25568</v>
      </c>
      <c r="C30" s="4">
        <v>26455</v>
      </c>
      <c r="D30" s="4">
        <v>33817</v>
      </c>
      <c r="E30" s="4">
        <v>34681</v>
      </c>
    </row>
    <row r="31" spans="1:5" x14ac:dyDescent="0.25">
      <c r="A31" s="6" t="s">
        <v>39</v>
      </c>
      <c r="B31" s="4">
        <v>71219</v>
      </c>
      <c r="C31" s="4">
        <v>48239</v>
      </c>
      <c r="D31" s="4">
        <v>46975</v>
      </c>
      <c r="E31" s="4">
        <v>45040</v>
      </c>
    </row>
    <row r="32" spans="1:5" x14ac:dyDescent="0.25">
      <c r="B32" s="5">
        <f>SUM(B26:B31)</f>
        <v>164191</v>
      </c>
      <c r="C32" s="5">
        <f>SUM(C26:C31)</f>
        <v>151053</v>
      </c>
      <c r="D32" s="5">
        <f>SUM(D26:D31)</f>
        <v>173398</v>
      </c>
      <c r="E32" s="5">
        <f>SUM(E26:E31)</f>
        <v>177425</v>
      </c>
    </row>
    <row r="33" spans="1:5" x14ac:dyDescent="0.25">
      <c r="A33" t="s">
        <v>32</v>
      </c>
    </row>
    <row r="34" spans="1:5" x14ac:dyDescent="0.25">
      <c r="A34" s="6" t="s">
        <v>34</v>
      </c>
      <c r="B34" s="4">
        <v>20718</v>
      </c>
      <c r="C34" s="4">
        <v>39617</v>
      </c>
      <c r="D34" s="4">
        <v>50762</v>
      </c>
      <c r="E34" s="4">
        <v>62052</v>
      </c>
    </row>
    <row r="35" spans="1:5" x14ac:dyDescent="0.25">
      <c r="A35" s="6" t="s">
        <v>35</v>
      </c>
      <c r="B35" s="4">
        <v>31031</v>
      </c>
      <c r="C35" s="4">
        <v>49073</v>
      </c>
      <c r="D35" s="4">
        <v>49304</v>
      </c>
      <c r="E35" s="4">
        <v>55957</v>
      </c>
    </row>
    <row r="36" spans="1:5" x14ac:dyDescent="0.25">
      <c r="A36" s="6" t="s">
        <v>36</v>
      </c>
      <c r="B36" s="4">
        <v>12677</v>
      </c>
      <c r="C36" s="4">
        <v>19528</v>
      </c>
      <c r="D36" s="4">
        <v>22159</v>
      </c>
      <c r="E36" s="4">
        <v>24408</v>
      </c>
    </row>
    <row r="37" spans="1:5" x14ac:dyDescent="0.25">
      <c r="A37" s="6" t="s">
        <v>37</v>
      </c>
      <c r="B37" s="4">
        <v>22403</v>
      </c>
      <c r="C37" s="4">
        <v>31077</v>
      </c>
      <c r="D37" s="4">
        <v>29016</v>
      </c>
      <c r="E37" s="4">
        <v>29288</v>
      </c>
    </row>
    <row r="38" spans="1:5" x14ac:dyDescent="0.25">
      <c r="A38" s="6" t="s">
        <v>38</v>
      </c>
      <c r="B38" s="4">
        <v>17398</v>
      </c>
      <c r="C38" s="4">
        <v>30251</v>
      </c>
      <c r="D38" s="4">
        <v>41945</v>
      </c>
      <c r="E38" s="4">
        <v>45158</v>
      </c>
    </row>
    <row r="39" spans="1:5" x14ac:dyDescent="0.25">
      <c r="A39" s="6" t="s">
        <v>39</v>
      </c>
      <c r="B39" s="4">
        <v>80495</v>
      </c>
      <c r="C39" s="4">
        <v>92095</v>
      </c>
      <c r="D39" s="4">
        <v>94780</v>
      </c>
      <c r="E39" s="4">
        <v>93676</v>
      </c>
    </row>
    <row r="40" spans="1:5" x14ac:dyDescent="0.25">
      <c r="B40" s="5">
        <f>SUM(B34:B39)</f>
        <v>184722</v>
      </c>
      <c r="C40" s="5">
        <f>SUM(C34:C39)</f>
        <v>261641</v>
      </c>
      <c r="D40" s="5">
        <f>SUM(D34:D39)</f>
        <v>287966</v>
      </c>
      <c r="E40" s="5">
        <f>SUM(E34:E39)</f>
        <v>310539</v>
      </c>
    </row>
    <row r="42" spans="1:5" x14ac:dyDescent="0.25">
      <c r="A42" s="6" t="s">
        <v>40</v>
      </c>
      <c r="B42" s="4">
        <f>B16+B24+B32+B40</f>
        <v>558413</v>
      </c>
      <c r="C42" s="4">
        <f t="shared" ref="C42:E42" si="1">C16+C24+C32+C40</f>
        <v>659190</v>
      </c>
      <c r="D42" s="4">
        <f t="shared" si="1"/>
        <v>711985</v>
      </c>
      <c r="E42" s="4">
        <f t="shared" si="1"/>
        <v>733742</v>
      </c>
    </row>
    <row r="44" spans="1:5" x14ac:dyDescent="0.25">
      <c r="A44" s="9" t="s">
        <v>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498D-C1A9-42A2-AED1-64CAD0ADE605}">
  <dimension ref="A1:E44"/>
  <sheetViews>
    <sheetView workbookViewId="0">
      <pane ySplit="7" topLeftCell="A8" activePane="bottomLeft" state="frozen"/>
      <selection pane="bottomLeft" activeCell="A2" sqref="A2"/>
    </sheetView>
  </sheetViews>
  <sheetFormatPr defaultRowHeight="15" x14ac:dyDescent="0.25"/>
  <cols>
    <col min="1" max="1" width="27.26953125" customWidth="1"/>
  </cols>
  <sheetData>
    <row r="1" spans="1:5" ht="15.6" x14ac:dyDescent="0.3">
      <c r="A1" s="1" t="s">
        <v>47</v>
      </c>
    </row>
    <row r="3" spans="1:5" ht="15.6" x14ac:dyDescent="0.3">
      <c r="A3" s="7" t="s">
        <v>33</v>
      </c>
      <c r="B3" s="2">
        <v>1995</v>
      </c>
      <c r="C3" s="2">
        <v>2005</v>
      </c>
      <c r="D3" s="2">
        <v>2015</v>
      </c>
      <c r="E3" s="2">
        <v>2019</v>
      </c>
    </row>
    <row r="4" spans="1:5" x14ac:dyDescent="0.25">
      <c r="A4" t="s">
        <v>9</v>
      </c>
      <c r="B4">
        <f>ROUND(100*B11/(B11+B13+B15),1)</f>
        <v>38.5</v>
      </c>
      <c r="C4">
        <f t="shared" ref="C4:E4" si="0">ROUND(100*C11/(C11+C13+C15),1)</f>
        <v>46.6</v>
      </c>
      <c r="D4">
        <f t="shared" si="0"/>
        <v>47.9</v>
      </c>
      <c r="E4">
        <f t="shared" si="0"/>
        <v>48.5</v>
      </c>
    </row>
    <row r="5" spans="1:5" x14ac:dyDescent="0.25">
      <c r="A5" t="s">
        <v>30</v>
      </c>
      <c r="B5">
        <f>ROUND(100*B19/(B19+B21+B23),1)</f>
        <v>31.6</v>
      </c>
      <c r="C5">
        <f t="shared" ref="C5:E5" si="1">ROUND(100*C19/(C19+C21+C23),1)</f>
        <v>39.5</v>
      </c>
      <c r="D5" s="3">
        <f t="shared" si="1"/>
        <v>44</v>
      </c>
      <c r="E5">
        <f t="shared" si="1"/>
        <v>45.8</v>
      </c>
    </row>
    <row r="6" spans="1:5" x14ac:dyDescent="0.25">
      <c r="A6" t="s">
        <v>31</v>
      </c>
      <c r="B6">
        <f>ROUND(100*B27/(B27+B29+B31),1)</f>
        <v>13.3</v>
      </c>
      <c r="C6">
        <f t="shared" ref="C6:E6" si="2">ROUND(100*C27/(C27+C29+C31),1)</f>
        <v>21.2</v>
      </c>
      <c r="D6">
        <f t="shared" si="2"/>
        <v>28.3</v>
      </c>
      <c r="E6" s="3">
        <f t="shared" si="2"/>
        <v>30</v>
      </c>
    </row>
    <row r="7" spans="1:5" x14ac:dyDescent="0.25">
      <c r="A7" t="s">
        <v>32</v>
      </c>
      <c r="B7">
        <f>ROUND(100*B35/(B35+B37+B39),1)</f>
        <v>23.2</v>
      </c>
      <c r="C7">
        <f t="shared" ref="C7:E7" si="3">ROUND(100*C35/(C35+C37+C39),1)</f>
        <v>28.5</v>
      </c>
      <c r="D7">
        <f t="shared" si="3"/>
        <v>28.5</v>
      </c>
      <c r="E7">
        <f t="shared" si="3"/>
        <v>31.3</v>
      </c>
    </row>
    <row r="9" spans="1:5" x14ac:dyDescent="0.25">
      <c r="A9" t="s">
        <v>9</v>
      </c>
    </row>
    <row r="10" spans="1:5" x14ac:dyDescent="0.25">
      <c r="A10" s="6" t="s">
        <v>34</v>
      </c>
      <c r="B10" s="4">
        <v>20678</v>
      </c>
      <c r="C10" s="4">
        <v>31632</v>
      </c>
      <c r="D10" s="8">
        <v>36304</v>
      </c>
      <c r="E10" s="4">
        <v>35639</v>
      </c>
    </row>
    <row r="11" spans="1:5" x14ac:dyDescent="0.25">
      <c r="A11" s="6" t="s">
        <v>35</v>
      </c>
      <c r="B11" s="4">
        <v>21665</v>
      </c>
      <c r="C11" s="4">
        <v>28733</v>
      </c>
      <c r="D11" s="8">
        <v>28807</v>
      </c>
      <c r="E11" s="4">
        <v>28309</v>
      </c>
    </row>
    <row r="12" spans="1:5" x14ac:dyDescent="0.25">
      <c r="A12" s="6" t="s">
        <v>36</v>
      </c>
      <c r="B12" s="4">
        <v>6517</v>
      </c>
      <c r="C12" s="4">
        <v>10058</v>
      </c>
      <c r="D12" s="4">
        <v>10117</v>
      </c>
      <c r="E12" s="4">
        <v>10624</v>
      </c>
    </row>
    <row r="13" spans="1:5" x14ac:dyDescent="0.25">
      <c r="A13" s="6" t="s">
        <v>37</v>
      </c>
      <c r="B13" s="4">
        <v>5423</v>
      </c>
      <c r="C13" s="4">
        <v>7969</v>
      </c>
      <c r="D13" s="4">
        <v>7450</v>
      </c>
      <c r="E13" s="4">
        <v>7885</v>
      </c>
    </row>
    <row r="14" spans="1:5" x14ac:dyDescent="0.25">
      <c r="A14" s="6" t="s">
        <v>38</v>
      </c>
      <c r="B14" s="4">
        <v>20757</v>
      </c>
      <c r="C14" s="4">
        <v>24367</v>
      </c>
      <c r="D14" s="4">
        <v>26686</v>
      </c>
      <c r="E14" s="4">
        <v>25207</v>
      </c>
    </row>
    <row r="15" spans="1:5" x14ac:dyDescent="0.25">
      <c r="A15" s="6" t="s">
        <v>39</v>
      </c>
      <c r="B15" s="4">
        <v>29125</v>
      </c>
      <c r="C15" s="4">
        <v>24972</v>
      </c>
      <c r="D15" s="4">
        <v>23877</v>
      </c>
      <c r="E15" s="4">
        <v>22229</v>
      </c>
    </row>
    <row r="16" spans="1:5" x14ac:dyDescent="0.25">
      <c r="A16" s="6"/>
      <c r="B16" s="5">
        <f>SUM(B10:B15)</f>
        <v>104165</v>
      </c>
      <c r="C16" s="5">
        <f>SUM(C10:C15)</f>
        <v>127731</v>
      </c>
      <c r="D16" s="5">
        <f>SUM(D10:D15)</f>
        <v>133241</v>
      </c>
      <c r="E16" s="5">
        <f>SUM(E10:E15)</f>
        <v>129893</v>
      </c>
    </row>
    <row r="17" spans="1:5" x14ac:dyDescent="0.25">
      <c r="A17" t="s">
        <v>30</v>
      </c>
    </row>
    <row r="18" spans="1:5" x14ac:dyDescent="0.25">
      <c r="A18" s="6" t="s">
        <v>34</v>
      </c>
      <c r="B18" s="4">
        <v>15171</v>
      </c>
      <c r="C18" s="4">
        <v>21962</v>
      </c>
      <c r="D18" s="4">
        <v>28156</v>
      </c>
      <c r="E18" s="4">
        <v>29881</v>
      </c>
    </row>
    <row r="19" spans="1:5" x14ac:dyDescent="0.25">
      <c r="A19" s="6" t="s">
        <v>35</v>
      </c>
      <c r="B19" s="4">
        <v>21326</v>
      </c>
      <c r="C19" s="4">
        <v>28058</v>
      </c>
      <c r="D19" s="4">
        <v>27677</v>
      </c>
      <c r="E19" s="4">
        <v>27301</v>
      </c>
    </row>
    <row r="20" spans="1:5" x14ac:dyDescent="0.25">
      <c r="A20" s="6" t="s">
        <v>36</v>
      </c>
      <c r="B20" s="4">
        <v>10791</v>
      </c>
      <c r="C20" s="4">
        <v>11506</v>
      </c>
      <c r="D20" s="4">
        <v>10779</v>
      </c>
      <c r="E20" s="4">
        <v>10961</v>
      </c>
    </row>
    <row r="21" spans="1:5" x14ac:dyDescent="0.25">
      <c r="A21" s="6" t="s">
        <v>37</v>
      </c>
      <c r="B21" s="4">
        <v>14594</v>
      </c>
      <c r="C21" s="4">
        <v>14830</v>
      </c>
      <c r="D21" s="4">
        <v>11295</v>
      </c>
      <c r="E21" s="4">
        <v>10595</v>
      </c>
    </row>
    <row r="22" spans="1:5" x14ac:dyDescent="0.25">
      <c r="A22" s="6" t="s">
        <v>38</v>
      </c>
      <c r="B22" s="4">
        <v>11854</v>
      </c>
      <c r="C22" s="4">
        <v>14343</v>
      </c>
      <c r="D22" s="4">
        <v>15529</v>
      </c>
      <c r="E22" s="4">
        <v>15390</v>
      </c>
    </row>
    <row r="23" spans="1:5" x14ac:dyDescent="0.25">
      <c r="A23" s="6" t="s">
        <v>39</v>
      </c>
      <c r="B23" s="4">
        <v>31599</v>
      </c>
      <c r="C23" s="4">
        <v>28066</v>
      </c>
      <c r="D23" s="4">
        <v>23944</v>
      </c>
      <c r="E23" s="4">
        <v>21757</v>
      </c>
    </row>
    <row r="24" spans="1:5" x14ac:dyDescent="0.25">
      <c r="B24" s="5">
        <f>SUM(B18:B23)</f>
        <v>105335</v>
      </c>
      <c r="C24" s="5">
        <f>SUM(C18:C23)</f>
        <v>118765</v>
      </c>
      <c r="D24" s="5">
        <f>SUM(D18:D23)</f>
        <v>117380</v>
      </c>
      <c r="E24" s="5">
        <f>SUM(E18:E23)</f>
        <v>115885</v>
      </c>
    </row>
    <row r="25" spans="1:5" x14ac:dyDescent="0.25">
      <c r="A25" t="s">
        <v>31</v>
      </c>
    </row>
    <row r="26" spans="1:5" x14ac:dyDescent="0.25">
      <c r="A26" s="6" t="s">
        <v>34</v>
      </c>
      <c r="B26" s="4">
        <v>14590</v>
      </c>
      <c r="C26" s="4">
        <v>20080</v>
      </c>
      <c r="D26" s="4">
        <v>31961</v>
      </c>
      <c r="E26" s="4">
        <v>35613</v>
      </c>
    </row>
    <row r="27" spans="1:5" x14ac:dyDescent="0.25">
      <c r="A27" s="6" t="s">
        <v>35</v>
      </c>
      <c r="B27" s="4">
        <v>14187</v>
      </c>
      <c r="C27" s="4">
        <v>18340</v>
      </c>
      <c r="D27" s="4">
        <v>25148</v>
      </c>
      <c r="E27" s="4">
        <v>26443</v>
      </c>
    </row>
    <row r="28" spans="1:5" x14ac:dyDescent="0.25">
      <c r="A28" s="6" t="s">
        <v>36</v>
      </c>
      <c r="B28" s="4">
        <v>17266</v>
      </c>
      <c r="C28" s="4">
        <v>18157</v>
      </c>
      <c r="D28" s="4">
        <v>18690</v>
      </c>
      <c r="E28" s="4">
        <v>19051</v>
      </c>
    </row>
    <row r="29" spans="1:5" x14ac:dyDescent="0.25">
      <c r="A29" s="6" t="s">
        <v>37</v>
      </c>
      <c r="B29" s="4">
        <v>21361</v>
      </c>
      <c r="C29" s="4">
        <v>19782</v>
      </c>
      <c r="D29" s="4">
        <v>16807</v>
      </c>
      <c r="E29" s="4">
        <v>16597</v>
      </c>
    </row>
    <row r="30" spans="1:5" x14ac:dyDescent="0.25">
      <c r="A30" s="6" t="s">
        <v>38</v>
      </c>
      <c r="B30" s="4">
        <v>25568</v>
      </c>
      <c r="C30" s="4">
        <v>26455</v>
      </c>
      <c r="D30" s="4">
        <v>33817</v>
      </c>
      <c r="E30" s="4">
        <v>34681</v>
      </c>
    </row>
    <row r="31" spans="1:5" x14ac:dyDescent="0.25">
      <c r="A31" s="6" t="s">
        <v>39</v>
      </c>
      <c r="B31" s="4">
        <v>71219</v>
      </c>
      <c r="C31" s="4">
        <v>48239</v>
      </c>
      <c r="D31" s="4">
        <v>46975</v>
      </c>
      <c r="E31" s="4">
        <v>45040</v>
      </c>
    </row>
    <row r="32" spans="1:5" x14ac:dyDescent="0.25">
      <c r="B32" s="5">
        <f>SUM(B26:B31)</f>
        <v>164191</v>
      </c>
      <c r="C32" s="5">
        <f>SUM(C26:C31)</f>
        <v>151053</v>
      </c>
      <c r="D32" s="5">
        <f>SUM(D26:D31)</f>
        <v>173398</v>
      </c>
      <c r="E32" s="5">
        <f>SUM(E26:E31)</f>
        <v>177425</v>
      </c>
    </row>
    <row r="33" spans="1:5" x14ac:dyDescent="0.25">
      <c r="A33" t="s">
        <v>32</v>
      </c>
    </row>
    <row r="34" spans="1:5" x14ac:dyDescent="0.25">
      <c r="A34" s="6" t="s">
        <v>34</v>
      </c>
      <c r="B34" s="4">
        <v>20718</v>
      </c>
      <c r="C34" s="4">
        <v>39617</v>
      </c>
      <c r="D34" s="4">
        <v>50762</v>
      </c>
      <c r="E34" s="4">
        <v>62052</v>
      </c>
    </row>
    <row r="35" spans="1:5" x14ac:dyDescent="0.25">
      <c r="A35" s="6" t="s">
        <v>35</v>
      </c>
      <c r="B35" s="4">
        <v>31031</v>
      </c>
      <c r="C35" s="4">
        <v>49073</v>
      </c>
      <c r="D35" s="4">
        <v>49304</v>
      </c>
      <c r="E35" s="4">
        <v>55957</v>
      </c>
    </row>
    <row r="36" spans="1:5" x14ac:dyDescent="0.25">
      <c r="A36" s="6" t="s">
        <v>36</v>
      </c>
      <c r="B36" s="4">
        <v>12677</v>
      </c>
      <c r="C36" s="4">
        <v>19528</v>
      </c>
      <c r="D36" s="4">
        <v>22159</v>
      </c>
      <c r="E36" s="4">
        <v>24408</v>
      </c>
    </row>
    <row r="37" spans="1:5" x14ac:dyDescent="0.25">
      <c r="A37" s="6" t="s">
        <v>37</v>
      </c>
      <c r="B37" s="4">
        <v>22403</v>
      </c>
      <c r="C37" s="4">
        <v>31077</v>
      </c>
      <c r="D37" s="4">
        <v>29016</v>
      </c>
      <c r="E37" s="4">
        <v>29288</v>
      </c>
    </row>
    <row r="38" spans="1:5" x14ac:dyDescent="0.25">
      <c r="A38" s="6" t="s">
        <v>38</v>
      </c>
      <c r="B38" s="4">
        <v>17398</v>
      </c>
      <c r="C38" s="4">
        <v>30251</v>
      </c>
      <c r="D38" s="4">
        <v>41945</v>
      </c>
      <c r="E38" s="4">
        <v>45158</v>
      </c>
    </row>
    <row r="39" spans="1:5" x14ac:dyDescent="0.25">
      <c r="A39" s="6" t="s">
        <v>39</v>
      </c>
      <c r="B39" s="4">
        <v>80495</v>
      </c>
      <c r="C39" s="4">
        <v>92095</v>
      </c>
      <c r="D39" s="4">
        <v>94780</v>
      </c>
      <c r="E39" s="4">
        <v>93676</v>
      </c>
    </row>
    <row r="40" spans="1:5" x14ac:dyDescent="0.25">
      <c r="B40" s="5">
        <f>SUM(B34:B39)</f>
        <v>184722</v>
      </c>
      <c r="C40" s="5">
        <f>SUM(C34:C39)</f>
        <v>261641</v>
      </c>
      <c r="D40" s="5">
        <f>SUM(D34:D39)</f>
        <v>287966</v>
      </c>
      <c r="E40" s="5">
        <f>SUM(E34:E39)</f>
        <v>310539</v>
      </c>
    </row>
    <row r="42" spans="1:5" x14ac:dyDescent="0.25">
      <c r="A42" s="6" t="s">
        <v>40</v>
      </c>
      <c r="B42" s="4">
        <f>B16+B24+B32+B40</f>
        <v>558413</v>
      </c>
      <c r="C42" s="4">
        <f t="shared" ref="C42:E42" si="4">C16+C24+C32+C40</f>
        <v>659190</v>
      </c>
      <c r="D42" s="4">
        <f t="shared" si="4"/>
        <v>711985</v>
      </c>
      <c r="E42" s="4">
        <f t="shared" si="4"/>
        <v>733742</v>
      </c>
    </row>
    <row r="44" spans="1:5" x14ac:dyDescent="0.25">
      <c r="A44" s="9" t="s">
        <v>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A61E-C955-4C34-85BE-2D02A98C9867}">
  <dimension ref="A1:E17"/>
  <sheetViews>
    <sheetView workbookViewId="0">
      <selection activeCell="B14" sqref="B14:E14"/>
    </sheetView>
  </sheetViews>
  <sheetFormatPr defaultRowHeight="15" x14ac:dyDescent="0.25"/>
  <cols>
    <col min="1" max="1" width="15.1796875" customWidth="1"/>
    <col min="2" max="2" width="9.36328125" bestFit="1" customWidth="1"/>
    <col min="3" max="5" width="8.90625" bestFit="1" customWidth="1"/>
  </cols>
  <sheetData>
    <row r="1" spans="1:5" ht="15.6" x14ac:dyDescent="0.3">
      <c r="A1" s="1" t="s">
        <v>46</v>
      </c>
    </row>
    <row r="3" spans="1:5" ht="15.6" x14ac:dyDescent="0.3">
      <c r="B3" s="2">
        <v>1995</v>
      </c>
      <c r="C3" s="2">
        <v>2005</v>
      </c>
      <c r="D3" s="2">
        <v>2015</v>
      </c>
      <c r="E3" s="2">
        <v>2019</v>
      </c>
    </row>
    <row r="4" spans="1:5" x14ac:dyDescent="0.25">
      <c r="A4" t="s">
        <v>29</v>
      </c>
      <c r="B4" s="3">
        <f>ROUND(100*B12/B$13,1)</f>
        <v>20.2</v>
      </c>
      <c r="C4" s="3">
        <f t="shared" ref="C4:E4" si="0">ROUND(100*C12/C$13,1)</f>
        <v>16.7</v>
      </c>
      <c r="D4" s="3">
        <f t="shared" si="0"/>
        <v>16.5</v>
      </c>
      <c r="E4" s="3">
        <f t="shared" si="0"/>
        <v>16.600000000000001</v>
      </c>
    </row>
    <row r="5" spans="1:5" x14ac:dyDescent="0.25">
      <c r="A5" t="s">
        <v>33</v>
      </c>
      <c r="B5" s="3">
        <f>ROUND(100*B14/B$15,1)</f>
        <v>37.299999999999997</v>
      </c>
      <c r="C5" s="3">
        <f t="shared" ref="C5:E5" si="1">ROUND(100*C14/C$15,1)</f>
        <v>27.3</v>
      </c>
      <c r="D5" s="3">
        <f t="shared" si="1"/>
        <v>26</v>
      </c>
      <c r="E5" s="3">
        <f t="shared" si="1"/>
        <v>26</v>
      </c>
    </row>
    <row r="7" spans="1:5" x14ac:dyDescent="0.25">
      <c r="A7" t="s">
        <v>3</v>
      </c>
      <c r="B7" s="4">
        <v>193985</v>
      </c>
      <c r="C7" s="4">
        <v>267956</v>
      </c>
      <c r="D7" s="4">
        <v>326905</v>
      </c>
      <c r="E7" s="4">
        <v>348665</v>
      </c>
    </row>
    <row r="8" spans="1:5" x14ac:dyDescent="0.25">
      <c r="A8" t="s">
        <v>4</v>
      </c>
      <c r="B8" s="4">
        <v>364428</v>
      </c>
      <c r="C8" s="4">
        <v>391234</v>
      </c>
      <c r="D8" s="4">
        <v>385080</v>
      </c>
      <c r="E8" s="4">
        <v>385077</v>
      </c>
    </row>
    <row r="9" spans="1:5" x14ac:dyDescent="0.25">
      <c r="A9" t="s">
        <v>5</v>
      </c>
      <c r="B9" s="4">
        <v>179345</v>
      </c>
      <c r="C9" s="4">
        <v>304856</v>
      </c>
      <c r="D9" s="4">
        <v>388897</v>
      </c>
      <c r="E9" s="4">
        <v>377730</v>
      </c>
    </row>
    <row r="10" spans="1:5" x14ac:dyDescent="0.25">
      <c r="A10" t="s">
        <v>6</v>
      </c>
      <c r="B10" s="4">
        <v>205021</v>
      </c>
      <c r="C10" s="4">
        <v>316477</v>
      </c>
      <c r="D10" s="4">
        <v>344338</v>
      </c>
      <c r="E10" s="4">
        <v>318598</v>
      </c>
    </row>
    <row r="11" spans="1:5" x14ac:dyDescent="0.25">
      <c r="B11" s="8"/>
      <c r="C11" s="8"/>
      <c r="D11" s="8"/>
      <c r="E11" s="8"/>
    </row>
    <row r="12" spans="1:5" x14ac:dyDescent="0.25">
      <c r="A12" s="9" t="s">
        <v>38</v>
      </c>
      <c r="B12" s="4">
        <f>'Fig5a data'!B14+'Fig5a data'!B22+'Fig5a data'!B30+'Fig5a data'!B38</f>
        <v>75577</v>
      </c>
      <c r="C12" s="4">
        <f>'Fig5a data'!C14+'Fig5a data'!C22+'Fig5a data'!C30+'Fig5a data'!C38</f>
        <v>95416</v>
      </c>
      <c r="D12" s="4">
        <f>'Fig5a data'!D14+'Fig5a data'!D22+'Fig5a data'!D30+'Fig5a data'!D38</f>
        <v>117977</v>
      </c>
      <c r="E12" s="4">
        <f>'Fig5a data'!E14+'Fig5a data'!E22+'Fig5a data'!E30+'Fig5a data'!E38</f>
        <v>120436</v>
      </c>
    </row>
    <row r="13" spans="1:5" x14ac:dyDescent="0.25">
      <c r="A13" s="9" t="s">
        <v>42</v>
      </c>
      <c r="B13" s="4">
        <f>B7+B9</f>
        <v>373330</v>
      </c>
      <c r="C13" s="4">
        <f t="shared" ref="C13:E13" si="2">C7+C9</f>
        <v>572812</v>
      </c>
      <c r="D13" s="4">
        <f t="shared" si="2"/>
        <v>715802</v>
      </c>
      <c r="E13" s="4">
        <f t="shared" si="2"/>
        <v>726395</v>
      </c>
    </row>
    <row r="14" spans="1:5" x14ac:dyDescent="0.25">
      <c r="A14" s="9" t="s">
        <v>39</v>
      </c>
      <c r="B14" s="4">
        <f>'Fig5a data'!B15+'Fig5a data'!B23+'Fig5a data'!B31+'Fig5a data'!B39</f>
        <v>212438</v>
      </c>
      <c r="C14" s="4">
        <f>'Fig5a data'!C15+'Fig5a data'!C23+'Fig5a data'!C31+'Fig5a data'!C39</f>
        <v>193372</v>
      </c>
      <c r="D14" s="4">
        <f>'Fig5a data'!D15+'Fig5a data'!D23+'Fig5a data'!D31+'Fig5a data'!D39</f>
        <v>189576</v>
      </c>
      <c r="E14" s="4">
        <f>'Fig5a data'!E15+'Fig5a data'!E23+'Fig5a data'!E31+'Fig5a data'!E39</f>
        <v>182702</v>
      </c>
    </row>
    <row r="15" spans="1:5" x14ac:dyDescent="0.25">
      <c r="A15" s="9" t="s">
        <v>43</v>
      </c>
      <c r="B15" s="4">
        <f>B8+B10</f>
        <v>569449</v>
      </c>
      <c r="C15" s="4">
        <f t="shared" ref="C15:E15" si="3">C8+C10</f>
        <v>707711</v>
      </c>
      <c r="D15" s="4">
        <f t="shared" si="3"/>
        <v>729418</v>
      </c>
      <c r="E15" s="4">
        <f t="shared" si="3"/>
        <v>703675</v>
      </c>
    </row>
    <row r="17" spans="1:1" x14ac:dyDescent="0.25">
      <c r="A17" s="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Charts</vt:lpstr>
      </vt:variant>
      <vt:variant>
        <vt:i4>15</vt:i4>
      </vt:variant>
    </vt:vector>
  </HeadingPairs>
  <TitlesOfParts>
    <vt:vector size="29" baseType="lpstr">
      <vt:lpstr>Fig1 data</vt:lpstr>
      <vt:lpstr>Fig2a data</vt:lpstr>
      <vt:lpstr>Fig2b data</vt:lpstr>
      <vt:lpstr>Fig3 data</vt:lpstr>
      <vt:lpstr>Fig4a data</vt:lpstr>
      <vt:lpstr>Fig4b data</vt:lpstr>
      <vt:lpstr>Fig5a data</vt:lpstr>
      <vt:lpstr>Fig5b data</vt:lpstr>
      <vt:lpstr>Fig6 data</vt:lpstr>
      <vt:lpstr>Fig7 data</vt:lpstr>
      <vt:lpstr>Fig8 data</vt:lpstr>
      <vt:lpstr>Fig9a data</vt:lpstr>
      <vt:lpstr>Fig9b data</vt:lpstr>
      <vt:lpstr>Fig10 data</vt:lpstr>
      <vt:lpstr>Figure1</vt:lpstr>
      <vt:lpstr>Figure2a</vt:lpstr>
      <vt:lpstr>Figure2b</vt:lpstr>
      <vt:lpstr>Figure3</vt:lpstr>
      <vt:lpstr>Figure4a</vt:lpstr>
      <vt:lpstr>Figure4b</vt:lpstr>
      <vt:lpstr>Figure5a</vt:lpstr>
      <vt:lpstr>Figure5b</vt:lpstr>
      <vt:lpstr>Figure6</vt:lpstr>
      <vt:lpstr>Figure7a</vt:lpstr>
      <vt:lpstr>Figure7b</vt:lpstr>
      <vt:lpstr>Figure8</vt:lpstr>
      <vt:lpstr>Figure9a</vt:lpstr>
      <vt:lpstr>Figure9b</vt:lpstr>
      <vt:lpstr>Figure10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W. Curtis</dc:creator>
  <cp:lastModifiedBy>John W. Curtis</cp:lastModifiedBy>
  <dcterms:created xsi:type="dcterms:W3CDTF">2021-08-14T14:28:58Z</dcterms:created>
  <dcterms:modified xsi:type="dcterms:W3CDTF">2021-12-14T19:28:17Z</dcterms:modified>
</cp:coreProperties>
</file>