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ohnw\Documents\CSAL\Spencer\Drafts2021\Rep1-DivTrend\"/>
    </mc:Choice>
  </mc:AlternateContent>
  <xr:revisionPtr revIDLastSave="0" documentId="13_ncr:1_{8A005FC1-5B97-4AD8-A74C-4087D082ACC6}" xr6:coauthVersionLast="46" xr6:coauthVersionMax="46" xr10:uidLastSave="{00000000-0000-0000-0000-000000000000}"/>
  <bookViews>
    <workbookView xWindow="-108" yWindow="-108" windowWidth="23256" windowHeight="12456" xr2:uid="{975C37E9-CC86-4954-B61D-5B31B1E7EEDC}"/>
  </bookViews>
  <sheets>
    <sheet name="Table1.1" sheetId="6" r:id="rId1"/>
    <sheet name="Table1.2" sheetId="3" r:id="rId2"/>
    <sheet name="Table1.3" sheetId="4" r:id="rId3"/>
    <sheet name="Table1.4" sheetId="1" r:id="rId4"/>
    <sheet name="Table1.5" sheetId="5" r:id="rId5"/>
    <sheet name="Table2.1" sheetId="7" r:id="rId6"/>
    <sheet name="Table2.2" sheetId="8" r:id="rId7"/>
    <sheet name="Table2.3" sheetId="9" r:id="rId8"/>
    <sheet name="Table2.4" sheetId="10" r:id="rId9"/>
    <sheet name="Table2.5" sheetId="11" r:id="rId10"/>
    <sheet name="Table3.1" sheetId="12" r:id="rId11"/>
    <sheet name="Table3.2" sheetId="13" r:id="rId12"/>
    <sheet name="Table3.3" sheetId="14" r:id="rId13"/>
    <sheet name="Table3.4" sheetId="15" r:id="rId14"/>
    <sheet name="Table3.5" sheetId="16" r:id="rId15"/>
    <sheet name="Table3.6" sheetId="17" r:id="rId16"/>
    <sheet name="Table 4.1" sheetId="18" r:id="rId17"/>
    <sheet name="Table 4.2" sheetId="19" r:id="rId18"/>
    <sheet name="Table5.1" sheetId="20" r:id="rId19"/>
    <sheet name="Table5.2" sheetId="21" r:id="rId20"/>
    <sheet name="Table5.3" sheetId="22"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1" i="22" l="1"/>
  <c r="V12" i="22" s="1"/>
  <c r="V19" i="22"/>
  <c r="T18" i="22"/>
  <c r="D18" i="22"/>
  <c r="V17" i="22"/>
  <c r="U16" i="22"/>
  <c r="T16" i="22"/>
  <c r="S16" i="22"/>
  <c r="Q16" i="22"/>
  <c r="P16" i="22"/>
  <c r="O16" i="22"/>
  <c r="M16" i="22"/>
  <c r="K16" i="22"/>
  <c r="I16" i="22"/>
  <c r="G16" i="22"/>
  <c r="E16" i="22"/>
  <c r="C16" i="22"/>
  <c r="U11" i="22"/>
  <c r="S11" i="22"/>
  <c r="Q11" i="22"/>
  <c r="O11" i="22"/>
  <c r="O21" i="22" s="1"/>
  <c r="M11" i="22"/>
  <c r="K11" i="22"/>
  <c r="I11" i="22"/>
  <c r="G11" i="22"/>
  <c r="G21" i="22" s="1"/>
  <c r="H17" i="22" s="1"/>
  <c r="E11" i="22"/>
  <c r="D11" i="22"/>
  <c r="C11" i="22"/>
  <c r="P9" i="22"/>
  <c r="T8" i="22"/>
  <c r="U6" i="22"/>
  <c r="V6" i="22" s="1"/>
  <c r="S6" i="22"/>
  <c r="S21" i="22" s="1"/>
  <c r="T15" i="22" s="1"/>
  <c r="Q6" i="22"/>
  <c r="O6" i="22"/>
  <c r="M6" i="22"/>
  <c r="K6" i="22"/>
  <c r="K21" i="22" s="1"/>
  <c r="L20" i="22" s="1"/>
  <c r="I6" i="22"/>
  <c r="G6" i="22"/>
  <c r="E6" i="22"/>
  <c r="D6" i="22"/>
  <c r="C6" i="22"/>
  <c r="C21" i="22" s="1"/>
  <c r="G21" i="21"/>
  <c r="U16" i="21"/>
  <c r="T8" i="20" s="1"/>
  <c r="S16" i="21"/>
  <c r="Q16" i="21"/>
  <c r="O16" i="21"/>
  <c r="M16" i="21"/>
  <c r="L8" i="20" s="1"/>
  <c r="K16" i="21"/>
  <c r="I16" i="21"/>
  <c r="G16" i="21"/>
  <c r="E16" i="21"/>
  <c r="D8" i="20" s="1"/>
  <c r="C16" i="21"/>
  <c r="H12" i="21"/>
  <c r="U11" i="21"/>
  <c r="S11" i="21"/>
  <c r="Q11" i="21"/>
  <c r="O11" i="21"/>
  <c r="M11" i="21"/>
  <c r="K11" i="21"/>
  <c r="I11" i="21"/>
  <c r="G11" i="21"/>
  <c r="E11" i="21"/>
  <c r="C11" i="21"/>
  <c r="U6" i="21"/>
  <c r="S6" i="21"/>
  <c r="R6" i="20" s="1"/>
  <c r="Q6" i="21"/>
  <c r="O6" i="21"/>
  <c r="M6" i="21"/>
  <c r="K6" i="21"/>
  <c r="I6" i="21"/>
  <c r="G6" i="21"/>
  <c r="E6" i="21"/>
  <c r="C6" i="21"/>
  <c r="Q24" i="20"/>
  <c r="N20" i="20"/>
  <c r="O19" i="20" s="1"/>
  <c r="F20" i="20"/>
  <c r="G19" i="20" s="1"/>
  <c r="T19" i="20"/>
  <c r="R19" i="20"/>
  <c r="M25" i="20" s="1"/>
  <c r="N19" i="20"/>
  <c r="L19" i="20"/>
  <c r="J19" i="20"/>
  <c r="K25" i="20" s="1"/>
  <c r="F19" i="20"/>
  <c r="D19" i="20"/>
  <c r="E25" i="20" s="1"/>
  <c r="C19" i="20"/>
  <c r="B19" i="20"/>
  <c r="T18" i="20"/>
  <c r="R18" i="20"/>
  <c r="P18" i="20"/>
  <c r="N18" i="20"/>
  <c r="O24" i="20" s="1"/>
  <c r="J18" i="20"/>
  <c r="H18" i="20"/>
  <c r="I24" i="20" s="1"/>
  <c r="F18" i="20"/>
  <c r="D18" i="20"/>
  <c r="B18" i="20"/>
  <c r="T17" i="20"/>
  <c r="R17" i="20"/>
  <c r="R20" i="20" s="1"/>
  <c r="S19" i="20" s="1"/>
  <c r="P17" i="20"/>
  <c r="N17" i="20"/>
  <c r="L17" i="20"/>
  <c r="J17" i="20"/>
  <c r="H17" i="20"/>
  <c r="G17" i="20"/>
  <c r="F17" i="20"/>
  <c r="D17" i="20"/>
  <c r="D20" i="20" s="1"/>
  <c r="B17" i="20"/>
  <c r="B20" i="20" s="1"/>
  <c r="C18" i="20" s="1"/>
  <c r="K14" i="20"/>
  <c r="I14" i="20"/>
  <c r="R8" i="20"/>
  <c r="S14" i="20" s="1"/>
  <c r="P8" i="20"/>
  <c r="Q14" i="20" s="1"/>
  <c r="N8" i="20"/>
  <c r="J8" i="20"/>
  <c r="H8" i="20"/>
  <c r="F8" i="20"/>
  <c r="T7" i="20"/>
  <c r="L7" i="20"/>
  <c r="J7" i="20"/>
  <c r="D7" i="20"/>
  <c r="P6" i="20"/>
  <c r="J6" i="20"/>
  <c r="J9" i="20" s="1"/>
  <c r="H6" i="20"/>
  <c r="F6" i="20"/>
  <c r="J11" i="21" l="1"/>
  <c r="U13" i="20"/>
  <c r="G12" i="20"/>
  <c r="F16" i="22"/>
  <c r="I23" i="20"/>
  <c r="S17" i="20"/>
  <c r="U24" i="20"/>
  <c r="K19" i="20"/>
  <c r="O23" i="20"/>
  <c r="S24" i="20"/>
  <c r="E21" i="21"/>
  <c r="D6" i="20"/>
  <c r="E14" i="20"/>
  <c r="P16" i="21"/>
  <c r="L6" i="22"/>
  <c r="P20" i="22"/>
  <c r="P13" i="22"/>
  <c r="P10" i="22"/>
  <c r="P18" i="22"/>
  <c r="P15" i="22"/>
  <c r="P8" i="22"/>
  <c r="P7" i="22"/>
  <c r="P17" i="22"/>
  <c r="P14" i="22"/>
  <c r="P12" i="22"/>
  <c r="V14" i="22"/>
  <c r="K23" i="20"/>
  <c r="J20" i="20"/>
  <c r="C25" i="20"/>
  <c r="S23" i="20"/>
  <c r="F6" i="21"/>
  <c r="Q21" i="21"/>
  <c r="P7" i="20"/>
  <c r="F16" i="21"/>
  <c r="D22" i="22"/>
  <c r="D19" i="22"/>
  <c r="D12" i="22"/>
  <c r="D9" i="22"/>
  <c r="D17" i="22"/>
  <c r="D14" i="22"/>
  <c r="D7" i="22"/>
  <c r="D13" i="22"/>
  <c r="D10" i="22"/>
  <c r="D20" i="22"/>
  <c r="H7" i="22"/>
  <c r="F11" i="22"/>
  <c r="P11" i="22"/>
  <c r="D15" i="22"/>
  <c r="H16" i="22"/>
  <c r="O14" i="20"/>
  <c r="C21" i="21"/>
  <c r="D6" i="21" s="1"/>
  <c r="D21" i="21" s="1"/>
  <c r="D16" i="21"/>
  <c r="L17" i="22"/>
  <c r="L14" i="22"/>
  <c r="L7" i="22"/>
  <c r="L22" i="22"/>
  <c r="L19" i="22"/>
  <c r="L12" i="22"/>
  <c r="L9" i="22"/>
  <c r="L18" i="22"/>
  <c r="L15" i="22"/>
  <c r="L8" i="22"/>
  <c r="M21" i="22"/>
  <c r="N6" i="22" s="1"/>
  <c r="B8" i="20"/>
  <c r="H6" i="21"/>
  <c r="S18" i="20"/>
  <c r="M23" i="20"/>
  <c r="H17" i="21"/>
  <c r="H14" i="21"/>
  <c r="H7" i="21"/>
  <c r="H20" i="21"/>
  <c r="L18" i="20"/>
  <c r="U23" i="20"/>
  <c r="H10" i="21"/>
  <c r="H16" i="21"/>
  <c r="O21" i="21"/>
  <c r="P6" i="21" s="1"/>
  <c r="C17" i="20"/>
  <c r="C20" i="20" s="1"/>
  <c r="E18" i="20"/>
  <c r="E24" i="20"/>
  <c r="O18" i="20"/>
  <c r="P19" i="20"/>
  <c r="P20" i="20" s="1"/>
  <c r="H20" i="20"/>
  <c r="I17" i="20" s="1"/>
  <c r="C23" i="20"/>
  <c r="U21" i="21"/>
  <c r="T6" i="20"/>
  <c r="I12" i="20" s="1"/>
  <c r="U14" i="20"/>
  <c r="Q21" i="22"/>
  <c r="R6" i="22" s="1"/>
  <c r="D8" i="22"/>
  <c r="T11" i="22"/>
  <c r="L16" i="22"/>
  <c r="E21" i="22"/>
  <c r="D11" i="21"/>
  <c r="G25" i="20"/>
  <c r="V18" i="22"/>
  <c r="V15" i="22"/>
  <c r="V8" i="22"/>
  <c r="V20" i="22"/>
  <c r="V13" i="22"/>
  <c r="V10" i="22"/>
  <c r="K6" i="20"/>
  <c r="N7" i="20"/>
  <c r="E19" i="20"/>
  <c r="C24" i="20"/>
  <c r="S21" i="21"/>
  <c r="T6" i="21" s="1"/>
  <c r="T21" i="21" s="1"/>
  <c r="H9" i="21"/>
  <c r="T11" i="21"/>
  <c r="H19" i="21"/>
  <c r="P6" i="22"/>
  <c r="V9" i="22"/>
  <c r="H11" i="22"/>
  <c r="V16" i="22"/>
  <c r="B6" i="20"/>
  <c r="N6" i="20"/>
  <c r="R7" i="20"/>
  <c r="R9" i="20" s="1"/>
  <c r="K8" i="20"/>
  <c r="Q12" i="20"/>
  <c r="E17" i="20"/>
  <c r="E20" i="20" s="1"/>
  <c r="O17" i="20"/>
  <c r="G24" i="20"/>
  <c r="S25" i="20"/>
  <c r="E23" i="20"/>
  <c r="K24" i="20"/>
  <c r="O25" i="20"/>
  <c r="K21" i="21"/>
  <c r="V6" i="21"/>
  <c r="H8" i="21"/>
  <c r="L11" i="21"/>
  <c r="L16" i="21"/>
  <c r="V16" i="21"/>
  <c r="H18" i="21"/>
  <c r="H6" i="22"/>
  <c r="H21" i="22" s="1"/>
  <c r="T22" i="22"/>
  <c r="T19" i="22"/>
  <c r="T12" i="22"/>
  <c r="T9" i="22"/>
  <c r="T17" i="22"/>
  <c r="T14" i="22"/>
  <c r="T7" i="22"/>
  <c r="T13" i="22"/>
  <c r="T20" i="22"/>
  <c r="T10" i="22"/>
  <c r="L10" i="22"/>
  <c r="V11" i="22"/>
  <c r="V21" i="22" s="1"/>
  <c r="N16" i="22"/>
  <c r="P22" i="22"/>
  <c r="K7" i="20"/>
  <c r="H11" i="21"/>
  <c r="H15" i="21"/>
  <c r="H18" i="22"/>
  <c r="H15" i="22"/>
  <c r="H8" i="22"/>
  <c r="H20" i="22"/>
  <c r="H13" i="22"/>
  <c r="H10" i="22"/>
  <c r="H9" i="22"/>
  <c r="H22" i="22"/>
  <c r="H19" i="22"/>
  <c r="H12" i="22"/>
  <c r="B7" i="20"/>
  <c r="T20" i="20"/>
  <c r="U17" i="20" s="1"/>
  <c r="I21" i="21"/>
  <c r="H7" i="20"/>
  <c r="T16" i="21"/>
  <c r="V7" i="22"/>
  <c r="L13" i="22"/>
  <c r="F7" i="20"/>
  <c r="F9" i="20" s="1"/>
  <c r="G14" i="20"/>
  <c r="Q23" i="20"/>
  <c r="G18" i="20"/>
  <c r="G20" i="20" s="1"/>
  <c r="H19" i="20"/>
  <c r="L20" i="20"/>
  <c r="M17" i="20" s="1"/>
  <c r="G23" i="20"/>
  <c r="U25" i="20"/>
  <c r="M21" i="21"/>
  <c r="L6" i="20"/>
  <c r="H13" i="21"/>
  <c r="M14" i="20"/>
  <c r="I21" i="22"/>
  <c r="J11" i="22" s="1"/>
  <c r="T6" i="22"/>
  <c r="T21" i="22" s="1"/>
  <c r="L11" i="22"/>
  <c r="H14" i="22"/>
  <c r="D16" i="22"/>
  <c r="D21" i="22" s="1"/>
  <c r="P19" i="22"/>
  <c r="V22" i="22"/>
  <c r="G6" i="20" l="1"/>
  <c r="G8" i="20"/>
  <c r="S6" i="20"/>
  <c r="S8" i="20"/>
  <c r="Q17" i="20"/>
  <c r="Q18" i="20"/>
  <c r="O12" i="20"/>
  <c r="N9" i="20"/>
  <c r="O8" i="20" s="1"/>
  <c r="Q13" i="20"/>
  <c r="L21" i="22"/>
  <c r="M24" i="20"/>
  <c r="M18" i="20"/>
  <c r="M20" i="20" s="1"/>
  <c r="I13" i="20"/>
  <c r="L20" i="21"/>
  <c r="L13" i="21"/>
  <c r="L10" i="21"/>
  <c r="L22" i="21"/>
  <c r="L18" i="21"/>
  <c r="L8" i="21"/>
  <c r="L19" i="21"/>
  <c r="L14" i="21"/>
  <c r="L9" i="21"/>
  <c r="L15" i="21"/>
  <c r="L12" i="21"/>
  <c r="L17" i="21"/>
  <c r="L7" i="21"/>
  <c r="O20" i="20"/>
  <c r="H21" i="21"/>
  <c r="H9" i="20"/>
  <c r="P11" i="21"/>
  <c r="P21" i="21" s="1"/>
  <c r="U18" i="20"/>
  <c r="U20" i="20" s="1"/>
  <c r="K12" i="20"/>
  <c r="K13" i="20"/>
  <c r="J17" i="22"/>
  <c r="J14" i="22"/>
  <c r="J7" i="22"/>
  <c r="J22" i="22"/>
  <c r="J19" i="22"/>
  <c r="J12" i="22"/>
  <c r="J9" i="22"/>
  <c r="J15" i="22"/>
  <c r="J8" i="22"/>
  <c r="J10" i="22"/>
  <c r="J13" i="22"/>
  <c r="J18" i="22"/>
  <c r="J20" i="22"/>
  <c r="R22" i="22"/>
  <c r="R19" i="22"/>
  <c r="R12" i="22"/>
  <c r="R9" i="22"/>
  <c r="R17" i="22"/>
  <c r="R14" i="22"/>
  <c r="R7" i="22"/>
  <c r="R10" i="22"/>
  <c r="R8" i="22"/>
  <c r="R20" i="22"/>
  <c r="R15" i="22"/>
  <c r="R13" i="22"/>
  <c r="R18" i="22"/>
  <c r="J18" i="21"/>
  <c r="J15" i="21"/>
  <c r="J8" i="21"/>
  <c r="J20" i="21"/>
  <c r="J13" i="21"/>
  <c r="J10" i="21"/>
  <c r="J22" i="21"/>
  <c r="J7" i="21"/>
  <c r="J17" i="21"/>
  <c r="J19" i="21"/>
  <c r="J16" i="21"/>
  <c r="J14" i="21"/>
  <c r="J9" i="21"/>
  <c r="J6" i="21"/>
  <c r="J21" i="21" s="1"/>
  <c r="J12" i="21"/>
  <c r="L6" i="21"/>
  <c r="L21" i="21" s="1"/>
  <c r="P9" i="20"/>
  <c r="C14" i="20"/>
  <c r="U19" i="20"/>
  <c r="M19" i="20"/>
  <c r="R16" i="22"/>
  <c r="S20" i="20"/>
  <c r="B9" i="20"/>
  <c r="C6" i="20" s="1"/>
  <c r="C12" i="20"/>
  <c r="T18" i="21"/>
  <c r="T15" i="21"/>
  <c r="T8" i="21"/>
  <c r="T7" i="21"/>
  <c r="T19" i="21"/>
  <c r="T10" i="21"/>
  <c r="T17" i="21"/>
  <c r="T12" i="21"/>
  <c r="T20" i="21"/>
  <c r="T13" i="21"/>
  <c r="T22" i="21"/>
  <c r="T14" i="21"/>
  <c r="T9" i="21"/>
  <c r="P21" i="22"/>
  <c r="F18" i="22"/>
  <c r="F15" i="22"/>
  <c r="F8" i="22"/>
  <c r="F20" i="22"/>
  <c r="F13" i="22"/>
  <c r="F10" i="22"/>
  <c r="F12" i="22"/>
  <c r="F14" i="22"/>
  <c r="F19" i="22"/>
  <c r="F17" i="22"/>
  <c r="F22" i="22"/>
  <c r="F9" i="22"/>
  <c r="F7" i="22"/>
  <c r="U12" i="20"/>
  <c r="U6" i="20"/>
  <c r="T9" i="20"/>
  <c r="N20" i="22"/>
  <c r="N13" i="22"/>
  <c r="N10" i="22"/>
  <c r="N18" i="22"/>
  <c r="N15" i="22"/>
  <c r="N8" i="22"/>
  <c r="N17" i="22"/>
  <c r="N19" i="22"/>
  <c r="N22" i="22"/>
  <c r="N7" i="22"/>
  <c r="N14" i="22"/>
  <c r="N12" i="22"/>
  <c r="N9" i="22"/>
  <c r="E12" i="20"/>
  <c r="E6" i="20"/>
  <c r="D9" i="20"/>
  <c r="Q19" i="20"/>
  <c r="Q25" i="20"/>
  <c r="R20" i="21"/>
  <c r="R13" i="21"/>
  <c r="R10" i="21"/>
  <c r="R18" i="21"/>
  <c r="R15" i="21"/>
  <c r="R8" i="21"/>
  <c r="R19" i="21"/>
  <c r="R9" i="21"/>
  <c r="R17" i="21"/>
  <c r="R7" i="21"/>
  <c r="R14" i="21"/>
  <c r="R16" i="21"/>
  <c r="R12" i="21"/>
  <c r="R22" i="21"/>
  <c r="R6" i="21"/>
  <c r="R21" i="21" s="1"/>
  <c r="R11" i="21"/>
  <c r="J6" i="22"/>
  <c r="I18" i="20"/>
  <c r="I20" i="20" s="1"/>
  <c r="D18" i="21"/>
  <c r="D15" i="21"/>
  <c r="D8" i="21"/>
  <c r="D17" i="21"/>
  <c r="D12" i="21"/>
  <c r="D7" i="21"/>
  <c r="D22" i="21"/>
  <c r="D14" i="21"/>
  <c r="D9" i="21"/>
  <c r="D13" i="21"/>
  <c r="D19" i="21"/>
  <c r="D20" i="21"/>
  <c r="D10" i="21"/>
  <c r="M12" i="20"/>
  <c r="L9" i="20"/>
  <c r="N17" i="21"/>
  <c r="N14" i="21"/>
  <c r="N7" i="21"/>
  <c r="N22" i="21"/>
  <c r="N19" i="21"/>
  <c r="N12" i="21"/>
  <c r="N9" i="21"/>
  <c r="N20" i="21"/>
  <c r="N11" i="21"/>
  <c r="N10" i="21"/>
  <c r="N13" i="21"/>
  <c r="N6" i="21"/>
  <c r="N15" i="21"/>
  <c r="N18" i="21"/>
  <c r="N8" i="21"/>
  <c r="N16" i="21"/>
  <c r="F6" i="22"/>
  <c r="F21" i="22" s="1"/>
  <c r="O7" i="20"/>
  <c r="O13" i="20"/>
  <c r="J16" i="22"/>
  <c r="V22" i="21"/>
  <c r="V19" i="21"/>
  <c r="V12" i="21"/>
  <c r="V9" i="21"/>
  <c r="V17" i="21"/>
  <c r="V14" i="21"/>
  <c r="V7" i="21"/>
  <c r="V15" i="21"/>
  <c r="V10" i="21"/>
  <c r="V13" i="21"/>
  <c r="V20" i="21"/>
  <c r="V11" i="21"/>
  <c r="V21" i="21" s="1"/>
  <c r="V18" i="21"/>
  <c r="V8" i="21"/>
  <c r="P22" i="21"/>
  <c r="P19" i="21"/>
  <c r="P12" i="21"/>
  <c r="P9" i="21"/>
  <c r="P14" i="21"/>
  <c r="P15" i="21"/>
  <c r="P20" i="21"/>
  <c r="P10" i="21"/>
  <c r="P17" i="21"/>
  <c r="P7" i="21"/>
  <c r="P18" i="21"/>
  <c r="P13" i="21"/>
  <c r="P8" i="21"/>
  <c r="N11" i="22"/>
  <c r="N21" i="22" s="1"/>
  <c r="F22" i="21"/>
  <c r="F19" i="21"/>
  <c r="F12" i="21"/>
  <c r="F9" i="21"/>
  <c r="F17" i="21"/>
  <c r="F14" i="21"/>
  <c r="F7" i="21"/>
  <c r="F13" i="21"/>
  <c r="F18" i="21"/>
  <c r="F8" i="21"/>
  <c r="F20" i="21"/>
  <c r="F15" i="21"/>
  <c r="F11" i="21"/>
  <c r="F21" i="21" s="1"/>
  <c r="F10" i="21"/>
  <c r="S12" i="20"/>
  <c r="I25" i="20"/>
  <c r="I19" i="20"/>
  <c r="R11" i="22"/>
  <c r="R21" i="22" s="1"/>
  <c r="G7" i="20"/>
  <c r="G13" i="20"/>
  <c r="C7" i="20"/>
  <c r="C13" i="20"/>
  <c r="S7" i="20"/>
  <c r="S13" i="20"/>
  <c r="M13" i="20"/>
  <c r="E13" i="20"/>
  <c r="K9" i="20"/>
  <c r="H22" i="21"/>
  <c r="K17" i="20"/>
  <c r="K20" i="20" s="1"/>
  <c r="K18" i="20"/>
  <c r="C8" i="20" l="1"/>
  <c r="C9" i="20" s="1"/>
  <c r="Q6" i="20"/>
  <c r="Q8" i="20"/>
  <c r="N21" i="21"/>
  <c r="E7" i="20"/>
  <c r="E9" i="20" s="1"/>
  <c r="E8" i="20"/>
  <c r="U8" i="20"/>
  <c r="U9" i="20" s="1"/>
  <c r="U7" i="20"/>
  <c r="I6" i="20"/>
  <c r="I8" i="20"/>
  <c r="I7" i="20"/>
  <c r="O6" i="20"/>
  <c r="O9" i="20" s="1"/>
  <c r="Q20" i="20"/>
  <c r="M8" i="20"/>
  <c r="M7" i="20"/>
  <c r="M6" i="20"/>
  <c r="M9" i="20" s="1"/>
  <c r="J21" i="22"/>
  <c r="Q7" i="20"/>
  <c r="S9" i="20"/>
  <c r="G9" i="20"/>
  <c r="Q9" i="20" l="1"/>
  <c r="I9" i="20"/>
  <c r="L36" i="19" l="1"/>
  <c r="J36" i="19"/>
  <c r="H36" i="19"/>
  <c r="F36" i="19"/>
  <c r="D36" i="19"/>
  <c r="L35" i="19"/>
  <c r="J35" i="19"/>
  <c r="H35" i="19"/>
  <c r="F35" i="19"/>
  <c r="D35" i="19"/>
  <c r="L34" i="19"/>
  <c r="J34" i="19"/>
  <c r="H34" i="19"/>
  <c r="F34" i="19"/>
  <c r="D34" i="19"/>
  <c r="L33" i="19"/>
  <c r="J33" i="19"/>
  <c r="H33" i="19"/>
  <c r="F33" i="19"/>
  <c r="D33" i="19"/>
  <c r="L32" i="19"/>
  <c r="J32" i="19"/>
  <c r="H32" i="19"/>
  <c r="F32" i="19"/>
  <c r="D32" i="19"/>
  <c r="L31" i="19"/>
  <c r="J31" i="19"/>
  <c r="H31" i="19"/>
  <c r="F31" i="19"/>
  <c r="D31" i="19"/>
  <c r="L30" i="19"/>
  <c r="J30" i="19"/>
  <c r="H30" i="19"/>
  <c r="F30" i="19"/>
  <c r="D30" i="19"/>
  <c r="L29" i="19"/>
  <c r="J29" i="19"/>
  <c r="H29" i="19"/>
  <c r="F29" i="19"/>
  <c r="D29" i="19"/>
  <c r="L28" i="19"/>
  <c r="J28" i="19"/>
  <c r="H28" i="19"/>
  <c r="F28" i="19"/>
  <c r="D28" i="19"/>
  <c r="L27" i="19"/>
  <c r="J27" i="19"/>
  <c r="H27" i="19"/>
  <c r="F27" i="19"/>
  <c r="D27" i="19"/>
  <c r="L26" i="19"/>
  <c r="J26" i="19"/>
  <c r="H26" i="19"/>
  <c r="F26" i="19"/>
  <c r="D26" i="19"/>
  <c r="L25" i="19"/>
  <c r="J25" i="19"/>
  <c r="H25" i="19"/>
  <c r="F25" i="19"/>
  <c r="D25" i="19"/>
  <c r="L17" i="19"/>
  <c r="J17" i="19"/>
  <c r="H17" i="19"/>
  <c r="F17" i="19"/>
  <c r="D17" i="19"/>
  <c r="L16" i="19"/>
  <c r="J16" i="19"/>
  <c r="H16" i="19"/>
  <c r="F16" i="19"/>
  <c r="D16" i="19"/>
  <c r="L15" i="19"/>
  <c r="J15" i="19"/>
  <c r="H15" i="19"/>
  <c r="F15" i="19"/>
  <c r="D15" i="19"/>
  <c r="L14" i="19"/>
  <c r="J14" i="19"/>
  <c r="H14" i="19"/>
  <c r="F14" i="19"/>
  <c r="D14" i="19"/>
  <c r="L13" i="19"/>
  <c r="J13" i="19"/>
  <c r="H13" i="19"/>
  <c r="F13" i="19"/>
  <c r="D13" i="19"/>
  <c r="L12" i="19"/>
  <c r="J12" i="19"/>
  <c r="H12" i="19"/>
  <c r="F12" i="19"/>
  <c r="D12" i="19"/>
  <c r="L11" i="19"/>
  <c r="J11" i="19"/>
  <c r="H11" i="19"/>
  <c r="F11" i="19"/>
  <c r="D11" i="19"/>
  <c r="L10" i="19"/>
  <c r="J10" i="19"/>
  <c r="H10" i="19"/>
  <c r="F10" i="19"/>
  <c r="D10" i="19"/>
  <c r="L9" i="19"/>
  <c r="J9" i="19"/>
  <c r="H9" i="19"/>
  <c r="F9" i="19"/>
  <c r="D9" i="19"/>
  <c r="L8" i="19"/>
  <c r="J8" i="19"/>
  <c r="H8" i="19"/>
  <c r="F8" i="19"/>
  <c r="D8" i="19"/>
  <c r="L7" i="19"/>
  <c r="J7" i="19"/>
  <c r="H7" i="19"/>
  <c r="F7" i="19"/>
  <c r="D7" i="19"/>
  <c r="L6" i="19"/>
  <c r="J6" i="19"/>
  <c r="H6" i="19"/>
  <c r="F6" i="19"/>
  <c r="D6" i="19"/>
  <c r="L38" i="18"/>
  <c r="J38" i="18"/>
  <c r="H38" i="18"/>
  <c r="F38" i="18"/>
  <c r="D38" i="18"/>
  <c r="L37" i="18"/>
  <c r="J37" i="18"/>
  <c r="H37" i="18"/>
  <c r="F37" i="18"/>
  <c r="D37" i="18"/>
  <c r="I36" i="18"/>
  <c r="J36" i="18" s="1"/>
  <c r="G36" i="18"/>
  <c r="H34" i="18" s="1"/>
  <c r="F36" i="18"/>
  <c r="E36" i="18"/>
  <c r="F35" i="18" s="1"/>
  <c r="C36" i="18"/>
  <c r="D36" i="18" s="1"/>
  <c r="L35" i="18"/>
  <c r="J35" i="18"/>
  <c r="D35" i="18"/>
  <c r="L34" i="18"/>
  <c r="J34" i="18"/>
  <c r="F34" i="18"/>
  <c r="L33" i="18"/>
  <c r="I33" i="18"/>
  <c r="J33" i="18" s="1"/>
  <c r="G33" i="18"/>
  <c r="H33" i="18" s="1"/>
  <c r="F33" i="18"/>
  <c r="E33" i="18"/>
  <c r="D33" i="18"/>
  <c r="C33" i="18"/>
  <c r="L32" i="18"/>
  <c r="J32" i="18"/>
  <c r="H32" i="18"/>
  <c r="F32" i="18"/>
  <c r="D32" i="18"/>
  <c r="L31" i="18"/>
  <c r="J31" i="18"/>
  <c r="F31" i="18"/>
  <c r="D31" i="18"/>
  <c r="L30" i="18"/>
  <c r="I30" i="18"/>
  <c r="J30" i="18" s="1"/>
  <c r="H30" i="18"/>
  <c r="G30" i="18"/>
  <c r="E30" i="18"/>
  <c r="F30" i="18" s="1"/>
  <c r="C30" i="18"/>
  <c r="D30" i="18" s="1"/>
  <c r="L29" i="18"/>
  <c r="J29" i="18"/>
  <c r="H29" i="18"/>
  <c r="F29" i="18"/>
  <c r="L28" i="18"/>
  <c r="J28" i="18"/>
  <c r="H28" i="18"/>
  <c r="F28" i="18"/>
  <c r="D28" i="18"/>
  <c r="L27" i="18"/>
  <c r="J27" i="18"/>
  <c r="I27" i="18"/>
  <c r="G27" i="18"/>
  <c r="H27" i="18" s="1"/>
  <c r="E27" i="18"/>
  <c r="F27" i="18" s="1"/>
  <c r="D27" i="18"/>
  <c r="C27" i="18"/>
  <c r="L26" i="18"/>
  <c r="H26" i="18"/>
  <c r="F26" i="18"/>
  <c r="D26" i="18"/>
  <c r="L25" i="18"/>
  <c r="J25" i="18"/>
  <c r="H25" i="18"/>
  <c r="F25" i="18"/>
  <c r="L24" i="18"/>
  <c r="I24" i="18"/>
  <c r="J24" i="18" s="1"/>
  <c r="G24" i="18"/>
  <c r="H24" i="18" s="1"/>
  <c r="F24" i="18"/>
  <c r="E24" i="18"/>
  <c r="C24" i="18"/>
  <c r="D24" i="18" s="1"/>
  <c r="L20" i="18"/>
  <c r="J20" i="18"/>
  <c r="H20" i="18"/>
  <c r="F20" i="18"/>
  <c r="D20" i="18"/>
  <c r="L19" i="18"/>
  <c r="J19" i="18"/>
  <c r="H19" i="18"/>
  <c r="F19" i="18"/>
  <c r="D19" i="18"/>
  <c r="I18" i="18"/>
  <c r="J8" i="18" s="1"/>
  <c r="H18" i="18"/>
  <c r="G18" i="18"/>
  <c r="E18" i="18"/>
  <c r="F17" i="18" s="1"/>
  <c r="C18" i="18"/>
  <c r="D11" i="18" s="1"/>
  <c r="L17" i="18"/>
  <c r="H17" i="18"/>
  <c r="L16" i="18"/>
  <c r="H16" i="18"/>
  <c r="F16" i="18"/>
  <c r="D16" i="18"/>
  <c r="L15" i="18"/>
  <c r="I15" i="18"/>
  <c r="G15" i="18"/>
  <c r="H15" i="18" s="1"/>
  <c r="E15" i="18"/>
  <c r="F15" i="18" s="1"/>
  <c r="D15" i="18"/>
  <c r="C15" i="18"/>
  <c r="L14" i="18"/>
  <c r="H14" i="18"/>
  <c r="F14" i="18"/>
  <c r="D14" i="18"/>
  <c r="L13" i="18"/>
  <c r="J13" i="18"/>
  <c r="H13" i="18"/>
  <c r="F13" i="18"/>
  <c r="L12" i="18"/>
  <c r="I12" i="18"/>
  <c r="J12" i="18" s="1"/>
  <c r="G12" i="18"/>
  <c r="H12" i="18" s="1"/>
  <c r="F12" i="18"/>
  <c r="E12" i="18"/>
  <c r="C12" i="18"/>
  <c r="D12" i="18" s="1"/>
  <c r="L11" i="18"/>
  <c r="H11" i="18"/>
  <c r="F11" i="18"/>
  <c r="L10" i="18"/>
  <c r="H10" i="18"/>
  <c r="F10" i="18"/>
  <c r="D10" i="18"/>
  <c r="L9" i="18"/>
  <c r="J9" i="18"/>
  <c r="I9" i="18"/>
  <c r="H9" i="18"/>
  <c r="G9" i="18"/>
  <c r="E9" i="18"/>
  <c r="F9" i="18" s="1"/>
  <c r="C9" i="18"/>
  <c r="D9" i="18" s="1"/>
  <c r="L8" i="18"/>
  <c r="H8" i="18"/>
  <c r="L7" i="18"/>
  <c r="H7" i="18"/>
  <c r="F7" i="18"/>
  <c r="L6" i="18"/>
  <c r="I6" i="18"/>
  <c r="J6" i="18" s="1"/>
  <c r="G6" i="18"/>
  <c r="H6" i="18" s="1"/>
  <c r="E6" i="18"/>
  <c r="F6" i="18" s="1"/>
  <c r="C6" i="18"/>
  <c r="J7" i="18" l="1"/>
  <c r="D8" i="18"/>
  <c r="F8" i="18"/>
  <c r="J10" i="18"/>
  <c r="D13" i="18"/>
  <c r="J14" i="18"/>
  <c r="D17" i="18"/>
  <c r="F18" i="18"/>
  <c r="D25" i="18"/>
  <c r="J26" i="18"/>
  <c r="D29" i="18"/>
  <c r="H31" i="18"/>
  <c r="H35" i="18"/>
  <c r="H36" i="18"/>
  <c r="J17" i="18"/>
  <c r="J18" i="18"/>
  <c r="J11" i="18"/>
  <c r="J16" i="18"/>
  <c r="D18" i="18"/>
  <c r="J15" i="18"/>
  <c r="D34" i="18"/>
  <c r="D6" i="18"/>
  <c r="D7" i="18"/>
  <c r="D40" i="17" l="1"/>
  <c r="E39" i="17" s="1"/>
  <c r="B40" i="17"/>
  <c r="C39" i="17" s="1"/>
  <c r="G38" i="17"/>
  <c r="F38" i="17"/>
  <c r="C38" i="17"/>
  <c r="G36" i="17"/>
  <c r="F36" i="17"/>
  <c r="C36" i="17"/>
  <c r="D30" i="17"/>
  <c r="E28" i="17" s="1"/>
  <c r="B30" i="17"/>
  <c r="G29" i="17" s="1"/>
  <c r="E29" i="17"/>
  <c r="C29" i="17"/>
  <c r="G28" i="17"/>
  <c r="F28" i="17"/>
  <c r="C28" i="17"/>
  <c r="E27" i="17"/>
  <c r="C27" i="17"/>
  <c r="G26" i="17"/>
  <c r="F26" i="17"/>
  <c r="C26" i="17"/>
  <c r="E25" i="17"/>
  <c r="C25" i="17"/>
  <c r="C30" i="17" s="1"/>
  <c r="D20" i="17"/>
  <c r="E18" i="17" s="1"/>
  <c r="B20" i="17"/>
  <c r="G19" i="17"/>
  <c r="F19" i="17"/>
  <c r="E19" i="17"/>
  <c r="C19" i="17"/>
  <c r="G18" i="17"/>
  <c r="F18" i="17"/>
  <c r="C18" i="17"/>
  <c r="G17" i="17"/>
  <c r="F17" i="17"/>
  <c r="E17" i="17"/>
  <c r="C17" i="17"/>
  <c r="G16" i="17"/>
  <c r="F16" i="17"/>
  <c r="C16" i="17"/>
  <c r="G15" i="17"/>
  <c r="G20" i="17" s="1"/>
  <c r="F15" i="17"/>
  <c r="F20" i="17" s="1"/>
  <c r="E15" i="17"/>
  <c r="C15" i="17"/>
  <c r="C20" i="17" s="1"/>
  <c r="D10" i="17"/>
  <c r="B10" i="17"/>
  <c r="G8" i="17" s="1"/>
  <c r="E9" i="17"/>
  <c r="E8" i="17"/>
  <c r="C8" i="17"/>
  <c r="E7" i="17"/>
  <c r="E6" i="17"/>
  <c r="C6" i="17"/>
  <c r="E5" i="17"/>
  <c r="E10" i="17" s="1"/>
  <c r="D40" i="16"/>
  <c r="E39" i="16" s="1"/>
  <c r="B40" i="16"/>
  <c r="C39" i="16" s="1"/>
  <c r="G38" i="16"/>
  <c r="F38" i="16"/>
  <c r="C38" i="16"/>
  <c r="G36" i="16"/>
  <c r="F36" i="16"/>
  <c r="C36" i="16"/>
  <c r="D30" i="16"/>
  <c r="F29" i="16" s="1"/>
  <c r="B30" i="16"/>
  <c r="G29" i="16" s="1"/>
  <c r="E29" i="16"/>
  <c r="C29" i="16"/>
  <c r="G28" i="16"/>
  <c r="F28" i="16"/>
  <c r="C28" i="16"/>
  <c r="E27" i="16"/>
  <c r="C27" i="16"/>
  <c r="G26" i="16"/>
  <c r="F26" i="16"/>
  <c r="C26" i="16"/>
  <c r="E25" i="16"/>
  <c r="C25" i="16"/>
  <c r="C30" i="16" s="1"/>
  <c r="D20" i="16"/>
  <c r="E18" i="16" s="1"/>
  <c r="B20" i="16"/>
  <c r="G19" i="16"/>
  <c r="F19" i="16"/>
  <c r="E19" i="16"/>
  <c r="C19" i="16"/>
  <c r="F18" i="16"/>
  <c r="C18" i="16"/>
  <c r="G17" i="16"/>
  <c r="F17" i="16"/>
  <c r="E17" i="16"/>
  <c r="C17" i="16"/>
  <c r="F16" i="16"/>
  <c r="C16" i="16"/>
  <c r="G15" i="16"/>
  <c r="F15" i="16"/>
  <c r="F20" i="16" s="1"/>
  <c r="E15" i="16"/>
  <c r="C15" i="16"/>
  <c r="C20" i="16" s="1"/>
  <c r="D10" i="16"/>
  <c r="B10" i="16"/>
  <c r="G8" i="16" s="1"/>
  <c r="E9" i="16"/>
  <c r="E8" i="16"/>
  <c r="C8" i="16"/>
  <c r="E7" i="16"/>
  <c r="E6" i="16"/>
  <c r="C6" i="16"/>
  <c r="E5" i="16"/>
  <c r="E10" i="16" s="1"/>
  <c r="D40" i="15"/>
  <c r="E39" i="15" s="1"/>
  <c r="B40" i="15"/>
  <c r="C39" i="15" s="1"/>
  <c r="F38" i="15"/>
  <c r="C38" i="15"/>
  <c r="F36" i="15"/>
  <c r="C36" i="15"/>
  <c r="D30" i="15"/>
  <c r="G28" i="15" s="1"/>
  <c r="B30" i="15"/>
  <c r="G29" i="15" s="1"/>
  <c r="E29" i="15"/>
  <c r="C29" i="15"/>
  <c r="F28" i="15"/>
  <c r="C28" i="15"/>
  <c r="E27" i="15"/>
  <c r="C27" i="15"/>
  <c r="F26" i="15"/>
  <c r="C26" i="15"/>
  <c r="E25" i="15"/>
  <c r="C25" i="15"/>
  <c r="C30" i="15" s="1"/>
  <c r="D20" i="15"/>
  <c r="E18" i="15" s="1"/>
  <c r="B20" i="15"/>
  <c r="G19" i="15"/>
  <c r="F19" i="15"/>
  <c r="E19" i="15"/>
  <c r="C19" i="15"/>
  <c r="F18" i="15"/>
  <c r="C18" i="15"/>
  <c r="G17" i="15"/>
  <c r="F17" i="15"/>
  <c r="E17" i="15"/>
  <c r="C17" i="15"/>
  <c r="F16" i="15"/>
  <c r="C16" i="15"/>
  <c r="G15" i="15"/>
  <c r="F15" i="15"/>
  <c r="F20" i="15" s="1"/>
  <c r="E15" i="15"/>
  <c r="C15" i="15"/>
  <c r="C20" i="15" s="1"/>
  <c r="D10" i="15"/>
  <c r="B10" i="15"/>
  <c r="G8" i="15" s="1"/>
  <c r="E9" i="15"/>
  <c r="E8" i="15"/>
  <c r="C8" i="15"/>
  <c r="E7" i="15"/>
  <c r="E6" i="15"/>
  <c r="C6" i="15"/>
  <c r="E5" i="15"/>
  <c r="E10" i="15" s="1"/>
  <c r="D40" i="14"/>
  <c r="E39" i="14" s="1"/>
  <c r="B40" i="14"/>
  <c r="C39" i="14" s="1"/>
  <c r="F38" i="14"/>
  <c r="C38" i="14"/>
  <c r="F36" i="14"/>
  <c r="C36" i="14"/>
  <c r="D30" i="14"/>
  <c r="G28" i="14" s="1"/>
  <c r="B30" i="14"/>
  <c r="G29" i="14" s="1"/>
  <c r="E29" i="14"/>
  <c r="C29" i="14"/>
  <c r="F28" i="14"/>
  <c r="C28" i="14"/>
  <c r="E27" i="14"/>
  <c r="C27" i="14"/>
  <c r="F26" i="14"/>
  <c r="C26" i="14"/>
  <c r="E25" i="14"/>
  <c r="C25" i="14"/>
  <c r="C30" i="14" s="1"/>
  <c r="D20" i="14"/>
  <c r="E18" i="14" s="1"/>
  <c r="B20" i="14"/>
  <c r="G19" i="14"/>
  <c r="F19" i="14"/>
  <c r="E19" i="14"/>
  <c r="C19" i="14"/>
  <c r="F18" i="14"/>
  <c r="C18" i="14"/>
  <c r="G17" i="14"/>
  <c r="F17" i="14"/>
  <c r="E17" i="14"/>
  <c r="C17" i="14"/>
  <c r="F16" i="14"/>
  <c r="C16" i="14"/>
  <c r="G15" i="14"/>
  <c r="F15" i="14"/>
  <c r="F20" i="14" s="1"/>
  <c r="E15" i="14"/>
  <c r="C15" i="14"/>
  <c r="C20" i="14" s="1"/>
  <c r="D10" i="14"/>
  <c r="B10" i="14"/>
  <c r="G8" i="14" s="1"/>
  <c r="E9" i="14"/>
  <c r="E8" i="14"/>
  <c r="E7" i="14"/>
  <c r="E6" i="14"/>
  <c r="E5" i="14"/>
  <c r="E10" i="14" s="1"/>
  <c r="D40" i="13"/>
  <c r="E39" i="13" s="1"/>
  <c r="B40" i="13"/>
  <c r="C39" i="13" s="1"/>
  <c r="C38" i="13"/>
  <c r="F36" i="13"/>
  <c r="C36" i="13"/>
  <c r="D30" i="13"/>
  <c r="E28" i="13" s="1"/>
  <c r="B30" i="13"/>
  <c r="G29" i="13" s="1"/>
  <c r="E29" i="13"/>
  <c r="C29" i="13"/>
  <c r="F28" i="13"/>
  <c r="C28" i="13"/>
  <c r="E27" i="13"/>
  <c r="C27" i="13"/>
  <c r="F26" i="13"/>
  <c r="C26" i="13"/>
  <c r="E25" i="13"/>
  <c r="C25" i="13"/>
  <c r="C30" i="13" s="1"/>
  <c r="D20" i="13"/>
  <c r="E18" i="13" s="1"/>
  <c r="B20" i="13"/>
  <c r="G19" i="13"/>
  <c r="F19" i="13"/>
  <c r="C19" i="13"/>
  <c r="F18" i="13"/>
  <c r="C18" i="13"/>
  <c r="G17" i="13"/>
  <c r="F17" i="13"/>
  <c r="C17" i="13"/>
  <c r="F16" i="13"/>
  <c r="C16" i="13"/>
  <c r="G15" i="13"/>
  <c r="F15" i="13"/>
  <c r="F20" i="13" s="1"/>
  <c r="C15" i="13"/>
  <c r="C20" i="13" s="1"/>
  <c r="D10" i="13"/>
  <c r="B10" i="13"/>
  <c r="G8" i="13" s="1"/>
  <c r="E9" i="13"/>
  <c r="E8" i="13"/>
  <c r="C8" i="13"/>
  <c r="E7" i="13"/>
  <c r="E6" i="13"/>
  <c r="C6" i="13"/>
  <c r="E5" i="13"/>
  <c r="E10" i="13" s="1"/>
  <c r="D41" i="12"/>
  <c r="C41" i="12"/>
  <c r="B41" i="12"/>
  <c r="C40" i="12"/>
  <c r="B40" i="12"/>
  <c r="C39" i="12"/>
  <c r="B39" i="12"/>
  <c r="C38" i="12"/>
  <c r="B38" i="12"/>
  <c r="C37" i="12"/>
  <c r="B37" i="12"/>
  <c r="C36" i="12"/>
  <c r="B36" i="12"/>
  <c r="D33" i="12"/>
  <c r="C33" i="12"/>
  <c r="B33" i="12"/>
  <c r="C32" i="12"/>
  <c r="B32" i="12"/>
  <c r="C31" i="12"/>
  <c r="B31" i="12"/>
  <c r="C30" i="12"/>
  <c r="B30" i="12"/>
  <c r="C29" i="12"/>
  <c r="B29" i="12"/>
  <c r="C28" i="12"/>
  <c r="B28" i="12"/>
  <c r="D25" i="12"/>
  <c r="C25" i="12"/>
  <c r="C24" i="12"/>
  <c r="B24" i="12"/>
  <c r="C23" i="12"/>
  <c r="B23" i="12"/>
  <c r="C22" i="12"/>
  <c r="B22" i="12"/>
  <c r="C21" i="12"/>
  <c r="B21" i="12"/>
  <c r="C20" i="12"/>
  <c r="B20" i="12"/>
  <c r="D17" i="12"/>
  <c r="C16" i="12"/>
  <c r="B16" i="12"/>
  <c r="C15" i="12"/>
  <c r="B15" i="12"/>
  <c r="C14" i="12"/>
  <c r="B14" i="12"/>
  <c r="C13" i="12"/>
  <c r="B13" i="12"/>
  <c r="C12" i="12"/>
  <c r="B12" i="12"/>
  <c r="D9" i="12"/>
  <c r="C8" i="12"/>
  <c r="B8" i="12"/>
  <c r="C7" i="12"/>
  <c r="B7" i="12"/>
  <c r="C6" i="12"/>
  <c r="B6" i="12"/>
  <c r="C5" i="12"/>
  <c r="B5" i="12"/>
  <c r="C4" i="12"/>
  <c r="B4" i="12"/>
  <c r="E30" i="16" l="1"/>
  <c r="G20" i="14"/>
  <c r="G36" i="13"/>
  <c r="C5" i="13"/>
  <c r="C7" i="13"/>
  <c r="C9" i="13"/>
  <c r="F35" i="13"/>
  <c r="F37" i="13"/>
  <c r="F39" i="13"/>
  <c r="C5" i="14"/>
  <c r="C7" i="14"/>
  <c r="C9" i="14"/>
  <c r="F35" i="14"/>
  <c r="F37" i="14"/>
  <c r="F39" i="14"/>
  <c r="C5" i="15"/>
  <c r="C10" i="15" s="1"/>
  <c r="C7" i="15"/>
  <c r="C9" i="15"/>
  <c r="F35" i="15"/>
  <c r="F37" i="15"/>
  <c r="F39" i="15"/>
  <c r="C5" i="16"/>
  <c r="C10" i="16" s="1"/>
  <c r="C7" i="16"/>
  <c r="C9" i="16"/>
  <c r="F35" i="16"/>
  <c r="F40" i="16" s="1"/>
  <c r="F37" i="16"/>
  <c r="F39" i="16"/>
  <c r="C5" i="17"/>
  <c r="C7" i="17"/>
  <c r="C9" i="17"/>
  <c r="F35" i="17"/>
  <c r="F37" i="17"/>
  <c r="F39" i="17"/>
  <c r="B9" i="12"/>
  <c r="G16" i="13"/>
  <c r="G20" i="13" s="1"/>
  <c r="G18" i="13"/>
  <c r="E26" i="13"/>
  <c r="E30" i="13" s="1"/>
  <c r="G35" i="13"/>
  <c r="G40" i="13" s="1"/>
  <c r="G37" i="13"/>
  <c r="G39" i="13"/>
  <c r="G16" i="14"/>
  <c r="G18" i="14"/>
  <c r="E26" i="14"/>
  <c r="E30" i="14" s="1"/>
  <c r="E28" i="14"/>
  <c r="G35" i="14"/>
  <c r="G37" i="14"/>
  <c r="G39" i="14"/>
  <c r="G16" i="15"/>
  <c r="G20" i="15" s="1"/>
  <c r="G18" i="15"/>
  <c r="E26" i="15"/>
  <c r="E30" i="15" s="1"/>
  <c r="E28" i="15"/>
  <c r="G35" i="15"/>
  <c r="G37" i="15"/>
  <c r="G39" i="15"/>
  <c r="G16" i="16"/>
  <c r="G20" i="16" s="1"/>
  <c r="G18" i="16"/>
  <c r="E26" i="16"/>
  <c r="E28" i="16"/>
  <c r="G35" i="16"/>
  <c r="G37" i="16"/>
  <c r="G39" i="16"/>
  <c r="E26" i="17"/>
  <c r="E30" i="17" s="1"/>
  <c r="G35" i="17"/>
  <c r="G37" i="17"/>
  <c r="G39" i="17"/>
  <c r="F5" i="14"/>
  <c r="F7" i="14"/>
  <c r="F9" i="14"/>
  <c r="F5" i="15"/>
  <c r="F7" i="15"/>
  <c r="F9" i="15"/>
  <c r="F5" i="16"/>
  <c r="F7" i="16"/>
  <c r="F9" i="16"/>
  <c r="F5" i="17"/>
  <c r="F7" i="17"/>
  <c r="F9" i="17"/>
  <c r="C9" i="12"/>
  <c r="F5" i="13"/>
  <c r="F7" i="13"/>
  <c r="F9" i="13"/>
  <c r="B25" i="12"/>
  <c r="G5" i="13"/>
  <c r="G7" i="13"/>
  <c r="G9" i="13"/>
  <c r="E15" i="13"/>
  <c r="E17" i="13"/>
  <c r="E19" i="13"/>
  <c r="G26" i="13"/>
  <c r="G28" i="13"/>
  <c r="E36" i="13"/>
  <c r="E38" i="13"/>
  <c r="G5" i="14"/>
  <c r="G7" i="14"/>
  <c r="G9" i="14"/>
  <c r="G26" i="14"/>
  <c r="E36" i="14"/>
  <c r="E38" i="14"/>
  <c r="G5" i="15"/>
  <c r="G7" i="15"/>
  <c r="G9" i="15"/>
  <c r="G26" i="15"/>
  <c r="E36" i="15"/>
  <c r="E38" i="15"/>
  <c r="G5" i="16"/>
  <c r="G7" i="16"/>
  <c r="G9" i="16"/>
  <c r="E36" i="16"/>
  <c r="E38" i="16"/>
  <c r="G5" i="17"/>
  <c r="G10" i="17" s="1"/>
  <c r="G7" i="17"/>
  <c r="G9" i="17"/>
  <c r="E36" i="17"/>
  <c r="E38" i="17"/>
  <c r="C6" i="14"/>
  <c r="F38" i="13"/>
  <c r="C8" i="14"/>
  <c r="G36" i="14"/>
  <c r="G38" i="14"/>
  <c r="G36" i="15"/>
  <c r="G38" i="15"/>
  <c r="B17" i="12"/>
  <c r="F6" i="13"/>
  <c r="F8" i="13"/>
  <c r="F25" i="13"/>
  <c r="F27" i="13"/>
  <c r="F29" i="13"/>
  <c r="C35" i="13"/>
  <c r="C40" i="13" s="1"/>
  <c r="C37" i="13"/>
  <c r="F6" i="14"/>
  <c r="F8" i="14"/>
  <c r="F25" i="14"/>
  <c r="F27" i="14"/>
  <c r="F29" i="14"/>
  <c r="C35" i="14"/>
  <c r="C37" i="14"/>
  <c r="F6" i="15"/>
  <c r="F8" i="15"/>
  <c r="F25" i="15"/>
  <c r="F27" i="15"/>
  <c r="F29" i="15"/>
  <c r="C35" i="15"/>
  <c r="C40" i="15" s="1"/>
  <c r="C37" i="15"/>
  <c r="F6" i="16"/>
  <c r="F8" i="16"/>
  <c r="F25" i="16"/>
  <c r="F30" i="16" s="1"/>
  <c r="F27" i="16"/>
  <c r="C35" i="16"/>
  <c r="C40" i="16" s="1"/>
  <c r="C37" i="16"/>
  <c r="F6" i="17"/>
  <c r="F8" i="17"/>
  <c r="F25" i="17"/>
  <c r="F30" i="17" s="1"/>
  <c r="F27" i="17"/>
  <c r="F29" i="17"/>
  <c r="C35" i="17"/>
  <c r="C37" i="17"/>
  <c r="G38" i="13"/>
  <c r="C17" i="12"/>
  <c r="G6" i="13"/>
  <c r="E16" i="13"/>
  <c r="G25" i="13"/>
  <c r="G30" i="13" s="1"/>
  <c r="G27" i="13"/>
  <c r="E35" i="13"/>
  <c r="E37" i="13"/>
  <c r="G6" i="14"/>
  <c r="E16" i="14"/>
  <c r="E20" i="14" s="1"/>
  <c r="G25" i="14"/>
  <c r="G27" i="14"/>
  <c r="E35" i="14"/>
  <c r="E40" i="14" s="1"/>
  <c r="E37" i="14"/>
  <c r="G6" i="15"/>
  <c r="E16" i="15"/>
  <c r="E20" i="15" s="1"/>
  <c r="G25" i="15"/>
  <c r="G27" i="15"/>
  <c r="E35" i="15"/>
  <c r="E37" i="15"/>
  <c r="G6" i="16"/>
  <c r="E16" i="16"/>
  <c r="E20" i="16" s="1"/>
  <c r="G25" i="16"/>
  <c r="G27" i="16"/>
  <c r="E35" i="16"/>
  <c r="E37" i="16"/>
  <c r="G6" i="17"/>
  <c r="E16" i="17"/>
  <c r="E20" i="17" s="1"/>
  <c r="G25" i="17"/>
  <c r="G30" i="17" s="1"/>
  <c r="G27" i="17"/>
  <c r="E35" i="17"/>
  <c r="E37" i="17"/>
  <c r="E20" i="13" l="1"/>
  <c r="E40" i="16"/>
  <c r="G30" i="15"/>
  <c r="F30" i="13"/>
  <c r="G10" i="14"/>
  <c r="F10" i="15"/>
  <c r="G40" i="14"/>
  <c r="F40" i="14"/>
  <c r="F30" i="14"/>
  <c r="C10" i="17"/>
  <c r="E40" i="17"/>
  <c r="G30" i="16"/>
  <c r="E40" i="13"/>
  <c r="C40" i="17"/>
  <c r="F30" i="15"/>
  <c r="G10" i="15"/>
  <c r="G10" i="13"/>
  <c r="F10" i="17"/>
  <c r="G40" i="16"/>
  <c r="F40" i="15"/>
  <c r="F10" i="14"/>
  <c r="C10" i="14"/>
  <c r="G40" i="15"/>
  <c r="C10" i="13"/>
  <c r="G10" i="16"/>
  <c r="F10" i="16"/>
  <c r="E40" i="15"/>
  <c r="G30" i="14"/>
  <c r="C40" i="14"/>
  <c r="F10" i="13"/>
  <c r="G40" i="17"/>
  <c r="F40" i="17"/>
  <c r="F40" i="13"/>
  <c r="H24" i="11" l="1"/>
  <c r="K19" i="11"/>
  <c r="L19" i="11" s="1"/>
  <c r="I19" i="11"/>
  <c r="G19" i="11"/>
  <c r="E19" i="11"/>
  <c r="C19" i="11"/>
  <c r="D19" i="11" s="1"/>
  <c r="K12" i="11"/>
  <c r="I12" i="11"/>
  <c r="G12" i="11"/>
  <c r="E12" i="11"/>
  <c r="C12" i="11"/>
  <c r="H8" i="11"/>
  <c r="H7" i="11"/>
  <c r="L6" i="11"/>
  <c r="K5" i="11"/>
  <c r="K26" i="11" s="1"/>
  <c r="L25" i="11" s="1"/>
  <c r="I5" i="11"/>
  <c r="G5" i="11"/>
  <c r="G26" i="11" s="1"/>
  <c r="H22" i="11" s="1"/>
  <c r="E5" i="11"/>
  <c r="C5" i="11"/>
  <c r="C26" i="11" s="1"/>
  <c r="F25" i="10"/>
  <c r="F21" i="10"/>
  <c r="K19" i="10"/>
  <c r="I19" i="10"/>
  <c r="G19" i="10"/>
  <c r="E19" i="10"/>
  <c r="C19" i="10"/>
  <c r="F15" i="10"/>
  <c r="K12" i="10"/>
  <c r="I12" i="10"/>
  <c r="G12" i="10"/>
  <c r="E12" i="10"/>
  <c r="C12" i="10"/>
  <c r="F10" i="10"/>
  <c r="F7" i="10"/>
  <c r="K5" i="10"/>
  <c r="I5" i="10"/>
  <c r="G5" i="10"/>
  <c r="E5" i="10"/>
  <c r="E26" i="10" s="1"/>
  <c r="F24" i="10" s="1"/>
  <c r="C5" i="10"/>
  <c r="D25" i="9"/>
  <c r="L24" i="9"/>
  <c r="D22" i="9"/>
  <c r="L20" i="9"/>
  <c r="D20" i="9"/>
  <c r="K19" i="9"/>
  <c r="I19" i="9"/>
  <c r="G19" i="9"/>
  <c r="H19" i="9" s="1"/>
  <c r="E19" i="9"/>
  <c r="C19" i="9"/>
  <c r="H18" i="9"/>
  <c r="D18" i="9"/>
  <c r="L17" i="9"/>
  <c r="D15" i="9"/>
  <c r="H13" i="9"/>
  <c r="D13" i="9"/>
  <c r="K12" i="9"/>
  <c r="I12" i="9"/>
  <c r="G12" i="9"/>
  <c r="E12" i="9"/>
  <c r="C12" i="9"/>
  <c r="D10" i="9"/>
  <c r="L9" i="9"/>
  <c r="D8" i="9"/>
  <c r="L7" i="9"/>
  <c r="K5" i="9"/>
  <c r="K26" i="9" s="1"/>
  <c r="L21" i="9" s="1"/>
  <c r="I5" i="9"/>
  <c r="G5" i="9"/>
  <c r="G26" i="9" s="1"/>
  <c r="E5" i="9"/>
  <c r="C5" i="9"/>
  <c r="C26" i="9" s="1"/>
  <c r="D11" i="9" s="1"/>
  <c r="C26" i="8"/>
  <c r="D22" i="8" s="1"/>
  <c r="K19" i="8"/>
  <c r="I19" i="8"/>
  <c r="G19" i="8"/>
  <c r="E19" i="8"/>
  <c r="C19" i="8"/>
  <c r="D19" i="8" s="1"/>
  <c r="K12" i="8"/>
  <c r="I12" i="8"/>
  <c r="G12" i="8"/>
  <c r="E12" i="8"/>
  <c r="C12" i="8"/>
  <c r="D11" i="8"/>
  <c r="D9" i="8"/>
  <c r="K5" i="8"/>
  <c r="K26" i="8" s="1"/>
  <c r="I5" i="8"/>
  <c r="G5" i="8"/>
  <c r="E5" i="8"/>
  <c r="E26" i="8" s="1"/>
  <c r="F14" i="8" s="1"/>
  <c r="C5" i="8"/>
  <c r="H23" i="7"/>
  <c r="I21" i="7" s="1"/>
  <c r="L22" i="7"/>
  <c r="J22" i="7"/>
  <c r="H22" i="7"/>
  <c r="F22" i="7"/>
  <c r="G22" i="7" s="1"/>
  <c r="D22" i="7"/>
  <c r="B22" i="7"/>
  <c r="L21" i="7"/>
  <c r="J21" i="7"/>
  <c r="H21" i="7"/>
  <c r="F21" i="7"/>
  <c r="D21" i="7"/>
  <c r="B21" i="7"/>
  <c r="L20" i="7"/>
  <c r="J20" i="7"/>
  <c r="H20" i="7"/>
  <c r="F20" i="7"/>
  <c r="F23" i="7" s="1"/>
  <c r="D20" i="7"/>
  <c r="B20" i="7"/>
  <c r="J18" i="7"/>
  <c r="K16" i="7" s="1"/>
  <c r="L17" i="7"/>
  <c r="M17" i="7" s="1"/>
  <c r="J17" i="7"/>
  <c r="H17" i="7"/>
  <c r="F17" i="7"/>
  <c r="D17" i="7"/>
  <c r="B17" i="7"/>
  <c r="L16" i="7"/>
  <c r="J16" i="7"/>
  <c r="H16" i="7"/>
  <c r="F16" i="7"/>
  <c r="F18" i="7" s="1"/>
  <c r="G17" i="7" s="1"/>
  <c r="D16" i="7"/>
  <c r="B16" i="7"/>
  <c r="L15" i="7"/>
  <c r="L18" i="7" s="1"/>
  <c r="M15" i="7" s="1"/>
  <c r="J15" i="7"/>
  <c r="H15" i="7"/>
  <c r="F15" i="7"/>
  <c r="D15" i="7"/>
  <c r="B15" i="7"/>
  <c r="L12" i="7"/>
  <c r="J12" i="7"/>
  <c r="H12" i="7"/>
  <c r="F12" i="7"/>
  <c r="E12" i="7"/>
  <c r="D12" i="7"/>
  <c r="B12" i="7"/>
  <c r="L11" i="7"/>
  <c r="J11" i="7"/>
  <c r="H11" i="7"/>
  <c r="H13" i="7" s="1"/>
  <c r="F11" i="7"/>
  <c r="D11" i="7"/>
  <c r="B11" i="7"/>
  <c r="L10" i="7"/>
  <c r="J10" i="7"/>
  <c r="J13" i="7" s="1"/>
  <c r="K12" i="7" s="1"/>
  <c r="H10" i="7"/>
  <c r="F10" i="7"/>
  <c r="D10" i="7"/>
  <c r="D13" i="7" s="1"/>
  <c r="B10" i="7"/>
  <c r="B13" i="7" s="1"/>
  <c r="C11" i="7" s="1"/>
  <c r="L7" i="7"/>
  <c r="J7" i="7"/>
  <c r="K7" i="7" s="1"/>
  <c r="H7" i="7"/>
  <c r="F7" i="7"/>
  <c r="D7" i="7"/>
  <c r="B7" i="7"/>
  <c r="C7" i="7" s="1"/>
  <c r="L6" i="7"/>
  <c r="J6" i="7"/>
  <c r="H6" i="7"/>
  <c r="F6" i="7"/>
  <c r="F8" i="7" s="1"/>
  <c r="D6" i="7"/>
  <c r="B6" i="7"/>
  <c r="L5" i="7"/>
  <c r="J5" i="7"/>
  <c r="J8" i="7" s="1"/>
  <c r="K6" i="7" s="1"/>
  <c r="H5" i="7"/>
  <c r="F5" i="7"/>
  <c r="D5" i="7"/>
  <c r="B5" i="7"/>
  <c r="B8" i="7" s="1"/>
  <c r="C6" i="7" s="1"/>
  <c r="G5" i="7" l="1"/>
  <c r="G7" i="7"/>
  <c r="C12" i="7"/>
  <c r="C22" i="7"/>
  <c r="B23" i="7"/>
  <c r="G12" i="7"/>
  <c r="D18" i="7"/>
  <c r="E15" i="7" s="1"/>
  <c r="G16" i="7"/>
  <c r="G21" i="7"/>
  <c r="J23" i="7"/>
  <c r="K20" i="7" s="1"/>
  <c r="L12" i="8"/>
  <c r="L19" i="8"/>
  <c r="H21" i="9"/>
  <c r="H14" i="9"/>
  <c r="H7" i="9"/>
  <c r="H24" i="9"/>
  <c r="H17" i="9"/>
  <c r="H10" i="9"/>
  <c r="H27" i="9"/>
  <c r="H23" i="9"/>
  <c r="H8" i="9"/>
  <c r="H22" i="9"/>
  <c r="H25" i="9"/>
  <c r="H20" i="9"/>
  <c r="H16" i="9"/>
  <c r="H15" i="9"/>
  <c r="H9" i="9"/>
  <c r="H11" i="9"/>
  <c r="H6" i="9"/>
  <c r="F12" i="8"/>
  <c r="C16" i="7"/>
  <c r="L25" i="8"/>
  <c r="L18" i="8"/>
  <c r="L11" i="8"/>
  <c r="L20" i="8"/>
  <c r="L13" i="8"/>
  <c r="L6" i="8"/>
  <c r="L9" i="8"/>
  <c r="L7" i="8"/>
  <c r="L5" i="8"/>
  <c r="L23" i="8"/>
  <c r="L16" i="8"/>
  <c r="L14" i="8"/>
  <c r="L21" i="8"/>
  <c r="L10" i="8"/>
  <c r="L8" i="8"/>
  <c r="L17" i="8"/>
  <c r="L15" i="8"/>
  <c r="L22" i="8"/>
  <c r="L24" i="8"/>
  <c r="F13" i="7"/>
  <c r="G10" i="7" s="1"/>
  <c r="C5" i="7"/>
  <c r="C8" i="7" s="1"/>
  <c r="I11" i="7"/>
  <c r="G15" i="7"/>
  <c r="G18" i="7" s="1"/>
  <c r="K17" i="7"/>
  <c r="G20" i="7"/>
  <c r="G23" i="7" s="1"/>
  <c r="M22" i="7"/>
  <c r="H5" i="9"/>
  <c r="F24" i="8"/>
  <c r="F17" i="8"/>
  <c r="F10" i="8"/>
  <c r="F22" i="8"/>
  <c r="F20" i="8"/>
  <c r="F9" i="8"/>
  <c r="F27" i="8"/>
  <c r="F11" i="8"/>
  <c r="F7" i="8"/>
  <c r="F25" i="8"/>
  <c r="F23" i="8"/>
  <c r="F21" i="8"/>
  <c r="F6" i="8"/>
  <c r="F19" i="8"/>
  <c r="F13" i="8"/>
  <c r="F8" i="8"/>
  <c r="F15" i="8"/>
  <c r="G6" i="7"/>
  <c r="E17" i="7"/>
  <c r="K11" i="7"/>
  <c r="I15" i="7"/>
  <c r="H18" i="7"/>
  <c r="I16" i="7" s="1"/>
  <c r="F16" i="8"/>
  <c r="G26" i="10"/>
  <c r="H5" i="8"/>
  <c r="G26" i="8"/>
  <c r="I6" i="7"/>
  <c r="C10" i="7"/>
  <c r="C13" i="7" s="1"/>
  <c r="L13" i="7"/>
  <c r="M10" i="7" s="1"/>
  <c r="M13" i="7" s="1"/>
  <c r="I26" i="11"/>
  <c r="J12" i="11" s="1"/>
  <c r="J5" i="11"/>
  <c r="K5" i="7"/>
  <c r="K8" i="7" s="1"/>
  <c r="G11" i="7"/>
  <c r="M12" i="7"/>
  <c r="K10" i="7"/>
  <c r="K13" i="7" s="1"/>
  <c r="K15" i="7"/>
  <c r="K18" i="7" s="1"/>
  <c r="F18" i="8"/>
  <c r="H12" i="9"/>
  <c r="H12" i="10"/>
  <c r="D22" i="11"/>
  <c r="D15" i="11"/>
  <c r="D8" i="11"/>
  <c r="D25" i="11"/>
  <c r="D18" i="11"/>
  <c r="D11" i="11"/>
  <c r="D27" i="11"/>
  <c r="D6" i="11"/>
  <c r="D24" i="11"/>
  <c r="D21" i="11"/>
  <c r="D23" i="11"/>
  <c r="D17" i="11"/>
  <c r="D20" i="11"/>
  <c r="D14" i="11"/>
  <c r="D16" i="11"/>
  <c r="D10" i="11"/>
  <c r="D13" i="11"/>
  <c r="D7" i="11"/>
  <c r="D9" i="11"/>
  <c r="D5" i="11"/>
  <c r="D12" i="11"/>
  <c r="E26" i="9"/>
  <c r="F5" i="9" s="1"/>
  <c r="L11" i="11"/>
  <c r="L12" i="11"/>
  <c r="L17" i="11"/>
  <c r="E11" i="7"/>
  <c r="I17" i="7"/>
  <c r="L23" i="7"/>
  <c r="M20" i="7" s="1"/>
  <c r="D6" i="8"/>
  <c r="I10" i="7"/>
  <c r="L23" i="9"/>
  <c r="F18" i="10"/>
  <c r="L15" i="11"/>
  <c r="D5" i="8"/>
  <c r="D8" i="8"/>
  <c r="D8" i="7"/>
  <c r="E5" i="7" s="1"/>
  <c r="L8" i="7"/>
  <c r="M7" i="7" s="1"/>
  <c r="M16" i="7"/>
  <c r="M18" i="7" s="1"/>
  <c r="D23" i="7"/>
  <c r="E22" i="7" s="1"/>
  <c r="D23" i="8"/>
  <c r="D25" i="8"/>
  <c r="E16" i="7"/>
  <c r="I22" i="7"/>
  <c r="F5" i="8"/>
  <c r="D16" i="8"/>
  <c r="D18" i="8"/>
  <c r="L6" i="9"/>
  <c r="J19" i="9"/>
  <c r="D24" i="9"/>
  <c r="F20" i="10"/>
  <c r="F19" i="10"/>
  <c r="F13" i="10"/>
  <c r="F12" i="10"/>
  <c r="F6" i="10"/>
  <c r="F5" i="10"/>
  <c r="F26" i="10" s="1"/>
  <c r="F23" i="10"/>
  <c r="F16" i="10"/>
  <c r="F9" i="10"/>
  <c r="F22" i="10"/>
  <c r="I26" i="10"/>
  <c r="J19" i="10" s="1"/>
  <c r="H25" i="11"/>
  <c r="H19" i="11"/>
  <c r="H18" i="11"/>
  <c r="H12" i="11"/>
  <c r="H11" i="11"/>
  <c r="H5" i="11"/>
  <c r="H26" i="11" s="1"/>
  <c r="H27" i="11"/>
  <c r="H20" i="11"/>
  <c r="H13" i="11"/>
  <c r="H6" i="11"/>
  <c r="H23" i="11"/>
  <c r="H16" i="11"/>
  <c r="H9" i="11"/>
  <c r="L13" i="11"/>
  <c r="L18" i="11"/>
  <c r="L24" i="11"/>
  <c r="L22" i="11"/>
  <c r="K26" i="10"/>
  <c r="L19" i="10" s="1"/>
  <c r="H10" i="11"/>
  <c r="L20" i="11"/>
  <c r="D27" i="8"/>
  <c r="J5" i="9"/>
  <c r="I26" i="9"/>
  <c r="H8" i="7"/>
  <c r="I5" i="7" s="1"/>
  <c r="L19" i="9"/>
  <c r="L12" i="9"/>
  <c r="L5" i="9"/>
  <c r="L22" i="9"/>
  <c r="L15" i="9"/>
  <c r="L8" i="9"/>
  <c r="L25" i="9"/>
  <c r="L18" i="9"/>
  <c r="L11" i="9"/>
  <c r="H14" i="11"/>
  <c r="B18" i="7"/>
  <c r="C17" i="7" s="1"/>
  <c r="L10" i="9"/>
  <c r="D27" i="9"/>
  <c r="L23" i="11"/>
  <c r="L16" i="11"/>
  <c r="L9" i="11"/>
  <c r="L21" i="11"/>
  <c r="L14" i="11"/>
  <c r="L7" i="11"/>
  <c r="E10" i="7"/>
  <c r="E13" i="7" s="1"/>
  <c r="I12" i="7"/>
  <c r="D20" i="8"/>
  <c r="D6" i="9"/>
  <c r="L16" i="9"/>
  <c r="F8" i="10"/>
  <c r="F14" i="10"/>
  <c r="L5" i="11"/>
  <c r="L26" i="11" s="1"/>
  <c r="L10" i="11"/>
  <c r="H17" i="11"/>
  <c r="D21" i="8"/>
  <c r="D14" i="8"/>
  <c r="D7" i="8"/>
  <c r="D24" i="8"/>
  <c r="D17" i="8"/>
  <c r="D10" i="8"/>
  <c r="I20" i="7"/>
  <c r="I23" i="7" s="1"/>
  <c r="L13" i="9"/>
  <c r="M11" i="7"/>
  <c r="D12" i="8"/>
  <c r="D13" i="8"/>
  <c r="D15" i="8"/>
  <c r="D23" i="9"/>
  <c r="D19" i="9"/>
  <c r="D16" i="9"/>
  <c r="D12" i="9"/>
  <c r="D9" i="9"/>
  <c r="D5" i="9"/>
  <c r="D21" i="9"/>
  <c r="D14" i="9"/>
  <c r="D7" i="9"/>
  <c r="J12" i="9"/>
  <c r="L14" i="9"/>
  <c r="D17" i="9"/>
  <c r="L5" i="10"/>
  <c r="F11" i="10"/>
  <c r="F17" i="10"/>
  <c r="C26" i="10"/>
  <c r="D5" i="10" s="1"/>
  <c r="L8" i="11"/>
  <c r="H15" i="11"/>
  <c r="H21" i="11"/>
  <c r="E26" i="11"/>
  <c r="I26" i="8"/>
  <c r="E8" i="7" l="1"/>
  <c r="F22" i="11"/>
  <c r="F15" i="11"/>
  <c r="F8" i="11"/>
  <c r="F25" i="11"/>
  <c r="F18" i="11"/>
  <c r="F11" i="11"/>
  <c r="F27" i="11"/>
  <c r="F20" i="11"/>
  <c r="F13" i="11"/>
  <c r="F6" i="11"/>
  <c r="F24" i="11"/>
  <c r="F21" i="11"/>
  <c r="F23" i="11"/>
  <c r="F17" i="11"/>
  <c r="F14" i="11"/>
  <c r="F16" i="11"/>
  <c r="F10" i="11"/>
  <c r="F7" i="11"/>
  <c r="F9" i="11"/>
  <c r="F5" i="11"/>
  <c r="D26" i="11"/>
  <c r="M21" i="7"/>
  <c r="M23" i="7" s="1"/>
  <c r="I7" i="7"/>
  <c r="I8" i="7" s="1"/>
  <c r="K21" i="7"/>
  <c r="K23" i="7" s="1"/>
  <c r="D12" i="10"/>
  <c r="D26" i="10" s="1"/>
  <c r="M6" i="7"/>
  <c r="L26" i="8"/>
  <c r="J22" i="8"/>
  <c r="J15" i="8"/>
  <c r="J8" i="8"/>
  <c r="J25" i="8"/>
  <c r="J18" i="8"/>
  <c r="J11" i="8"/>
  <c r="J27" i="8"/>
  <c r="J24" i="8"/>
  <c r="J16" i="8"/>
  <c r="J9" i="8"/>
  <c r="J7" i="8"/>
  <c r="J14" i="8"/>
  <c r="J23" i="8"/>
  <c r="J21" i="8"/>
  <c r="J13" i="8"/>
  <c r="J20" i="8"/>
  <c r="J10" i="8"/>
  <c r="J17" i="8"/>
  <c r="J6" i="8"/>
  <c r="J5" i="8"/>
  <c r="J24" i="9"/>
  <c r="J17" i="9"/>
  <c r="J10" i="9"/>
  <c r="J22" i="9"/>
  <c r="J15" i="9"/>
  <c r="J8" i="9"/>
  <c r="J25" i="9"/>
  <c r="J20" i="9"/>
  <c r="J14" i="9"/>
  <c r="J16" i="9"/>
  <c r="J18" i="9"/>
  <c r="J13" i="9"/>
  <c r="J9" i="9"/>
  <c r="J21" i="9"/>
  <c r="J11" i="9"/>
  <c r="J6" i="9"/>
  <c r="J27" i="9"/>
  <c r="J23" i="9"/>
  <c r="J7" i="9"/>
  <c r="F12" i="11"/>
  <c r="H22" i="8"/>
  <c r="H15" i="8"/>
  <c r="H8" i="8"/>
  <c r="H17" i="8"/>
  <c r="H18" i="8"/>
  <c r="H27" i="8"/>
  <c r="H24" i="8"/>
  <c r="H9" i="8"/>
  <c r="H14" i="8"/>
  <c r="H11" i="8"/>
  <c r="H7" i="8"/>
  <c r="H16" i="8"/>
  <c r="H6" i="8"/>
  <c r="H13" i="8"/>
  <c r="H20" i="8"/>
  <c r="H10" i="8"/>
  <c r="H25" i="8"/>
  <c r="H23" i="8"/>
  <c r="H12" i="8"/>
  <c r="H21" i="8"/>
  <c r="H26" i="9"/>
  <c r="K22" i="7"/>
  <c r="C20" i="7"/>
  <c r="C21" i="7"/>
  <c r="L21" i="10"/>
  <c r="L14" i="10"/>
  <c r="L7" i="10"/>
  <c r="L24" i="10"/>
  <c r="L17" i="10"/>
  <c r="L10" i="10"/>
  <c r="L23" i="10"/>
  <c r="L22" i="10"/>
  <c r="L25" i="10"/>
  <c r="L20" i="10"/>
  <c r="L16" i="10"/>
  <c r="L18" i="10"/>
  <c r="L13" i="10"/>
  <c r="L11" i="10"/>
  <c r="L6" i="10"/>
  <c r="L8" i="10"/>
  <c r="L15" i="10"/>
  <c r="L9" i="10"/>
  <c r="J21" i="10"/>
  <c r="J14" i="10"/>
  <c r="J7" i="10"/>
  <c r="J24" i="10"/>
  <c r="J17" i="10"/>
  <c r="J10" i="10"/>
  <c r="J27" i="10"/>
  <c r="J23" i="10"/>
  <c r="J25" i="10"/>
  <c r="J20" i="10"/>
  <c r="J22" i="10"/>
  <c r="J16" i="10"/>
  <c r="J15" i="10"/>
  <c r="J9" i="10"/>
  <c r="J11" i="10"/>
  <c r="J6" i="10"/>
  <c r="J12" i="10"/>
  <c r="J8" i="10"/>
  <c r="J18" i="10"/>
  <c r="J13" i="10"/>
  <c r="J26" i="11"/>
  <c r="F26" i="8"/>
  <c r="E6" i="7"/>
  <c r="J27" i="11"/>
  <c r="J20" i="11"/>
  <c r="J13" i="11"/>
  <c r="J6" i="11"/>
  <c r="J23" i="11"/>
  <c r="J16" i="11"/>
  <c r="J9" i="11"/>
  <c r="J17" i="11"/>
  <c r="J11" i="11"/>
  <c r="J14" i="11"/>
  <c r="J8" i="11"/>
  <c r="J10" i="11"/>
  <c r="J7" i="11"/>
  <c r="J25" i="11"/>
  <c r="J22" i="11"/>
  <c r="J24" i="11"/>
  <c r="J18" i="11"/>
  <c r="J21" i="11"/>
  <c r="J19" i="11"/>
  <c r="J15" i="11"/>
  <c r="M5" i="7"/>
  <c r="M8" i="7" s="1"/>
  <c r="G13" i="7"/>
  <c r="F19" i="11"/>
  <c r="J12" i="8"/>
  <c r="H19" i="8"/>
  <c r="H23" i="10"/>
  <c r="H16" i="10"/>
  <c r="H9" i="10"/>
  <c r="H21" i="10"/>
  <c r="H14" i="10"/>
  <c r="H7" i="10"/>
  <c r="H8" i="10"/>
  <c r="H10" i="10"/>
  <c r="H27" i="10"/>
  <c r="H25" i="10"/>
  <c r="H20" i="10"/>
  <c r="H24" i="10"/>
  <c r="H18" i="10"/>
  <c r="H13" i="10"/>
  <c r="H15" i="10"/>
  <c r="H19" i="10"/>
  <c r="H17" i="10"/>
  <c r="H11" i="10"/>
  <c r="H6" i="10"/>
  <c r="H22" i="10"/>
  <c r="E7" i="7"/>
  <c r="L12" i="10"/>
  <c r="L26" i="10" s="1"/>
  <c r="H26" i="8"/>
  <c r="D25" i="10"/>
  <c r="D18" i="10"/>
  <c r="D11" i="10"/>
  <c r="D27" i="10"/>
  <c r="D20" i="10"/>
  <c r="D13" i="10"/>
  <c r="D6" i="10"/>
  <c r="D23" i="10"/>
  <c r="D16" i="10"/>
  <c r="D9" i="10"/>
  <c r="D21" i="10"/>
  <c r="D15" i="10"/>
  <c r="D17" i="10"/>
  <c r="D14" i="10"/>
  <c r="D8" i="10"/>
  <c r="D10" i="10"/>
  <c r="D22" i="10"/>
  <c r="D24" i="10"/>
  <c r="D7" i="10"/>
  <c r="L26" i="9"/>
  <c r="F27" i="10"/>
  <c r="E20" i="7"/>
  <c r="E23" i="7" s="1"/>
  <c r="J5" i="10"/>
  <c r="J26" i="10" s="1"/>
  <c r="H5" i="10"/>
  <c r="H26" i="10" s="1"/>
  <c r="J19" i="8"/>
  <c r="E18" i="7"/>
  <c r="J26" i="9"/>
  <c r="I18" i="7"/>
  <c r="D26" i="9"/>
  <c r="D19" i="10"/>
  <c r="D26" i="8"/>
  <c r="I13" i="7"/>
  <c r="F21" i="9"/>
  <c r="F14" i="9"/>
  <c r="F7" i="9"/>
  <c r="F24" i="9"/>
  <c r="F17" i="9"/>
  <c r="F10" i="9"/>
  <c r="F19" i="9"/>
  <c r="F11" i="9"/>
  <c r="F6" i="9"/>
  <c r="F22" i="9"/>
  <c r="F27" i="9"/>
  <c r="F23" i="9"/>
  <c r="F8" i="9"/>
  <c r="F25" i="9"/>
  <c r="F20" i="9"/>
  <c r="F18" i="9"/>
  <c r="F13" i="9"/>
  <c r="F15" i="9"/>
  <c r="F9" i="9"/>
  <c r="F16" i="9"/>
  <c r="C15" i="7"/>
  <c r="C18" i="7" s="1"/>
  <c r="F12" i="9"/>
  <c r="F26" i="9" s="1"/>
  <c r="E21" i="7"/>
  <c r="G8" i="7"/>
  <c r="C23" i="7" l="1"/>
  <c r="J26" i="8"/>
  <c r="F26" i="11"/>
  <c r="J22" i="6" l="1"/>
  <c r="J21" i="6"/>
  <c r="J20" i="6"/>
  <c r="J23" i="6" s="1"/>
  <c r="K22" i="6" s="1"/>
  <c r="H22" i="6"/>
  <c r="H21" i="6"/>
  <c r="H20" i="6"/>
  <c r="H23" i="6" s="1"/>
  <c r="F22" i="6"/>
  <c r="F21" i="6"/>
  <c r="F20" i="6"/>
  <c r="F23" i="6" s="1"/>
  <c r="D22" i="6"/>
  <c r="D21" i="6"/>
  <c r="D20" i="6"/>
  <c r="B22" i="6"/>
  <c r="B21" i="6"/>
  <c r="B20" i="6"/>
  <c r="J17" i="6"/>
  <c r="J16" i="6"/>
  <c r="J15" i="6"/>
  <c r="J18" i="6" s="1"/>
  <c r="K17" i="6" s="1"/>
  <c r="H17" i="6"/>
  <c r="H16" i="6"/>
  <c r="H15" i="6"/>
  <c r="H18" i="6" s="1"/>
  <c r="I15" i="6" s="1"/>
  <c r="F17" i="6"/>
  <c r="G17" i="6" s="1"/>
  <c r="F16" i="6"/>
  <c r="F15" i="6"/>
  <c r="F18" i="6" s="1"/>
  <c r="D17" i="6"/>
  <c r="D16" i="6"/>
  <c r="D15" i="6"/>
  <c r="B17" i="6"/>
  <c r="B16" i="6"/>
  <c r="B15" i="6"/>
  <c r="J12" i="6"/>
  <c r="J13" i="6" s="1"/>
  <c r="K12" i="6" s="1"/>
  <c r="J11" i="6"/>
  <c r="J10" i="6"/>
  <c r="H12" i="6"/>
  <c r="H11" i="6"/>
  <c r="H10" i="6"/>
  <c r="F12" i="6"/>
  <c r="F11" i="6"/>
  <c r="F10" i="6"/>
  <c r="F13" i="6" s="1"/>
  <c r="D12" i="6"/>
  <c r="D11" i="6"/>
  <c r="D10" i="6"/>
  <c r="B12" i="6"/>
  <c r="B11" i="6"/>
  <c r="B10" i="6"/>
  <c r="J7" i="6"/>
  <c r="J6" i="6"/>
  <c r="J5" i="6"/>
  <c r="J8" i="6" s="1"/>
  <c r="K7" i="6" s="1"/>
  <c r="H7" i="6"/>
  <c r="H6" i="6"/>
  <c r="H5" i="6"/>
  <c r="H8" i="6" s="1"/>
  <c r="I5" i="6" s="1"/>
  <c r="F7" i="6"/>
  <c r="F6" i="6"/>
  <c r="F5" i="6"/>
  <c r="D7" i="6"/>
  <c r="D6" i="6"/>
  <c r="D5" i="6"/>
  <c r="B7" i="6"/>
  <c r="B6" i="6"/>
  <c r="B5" i="6"/>
  <c r="H13" i="6"/>
  <c r="I10" i="6" s="1"/>
  <c r="F8" i="6"/>
  <c r="I20" i="6" l="1"/>
  <c r="I23" i="6" s="1"/>
  <c r="I22" i="6"/>
  <c r="I21" i="6"/>
  <c r="G22" i="6"/>
  <c r="B23" i="6"/>
  <c r="C22" i="6" s="1"/>
  <c r="B18" i="6"/>
  <c r="C17" i="6" s="1"/>
  <c r="B13" i="6"/>
  <c r="C12" i="6" s="1"/>
  <c r="K6" i="6"/>
  <c r="B8" i="6"/>
  <c r="C7" i="6" s="1"/>
  <c r="G12" i="6"/>
  <c r="G7" i="6"/>
  <c r="I12" i="6"/>
  <c r="I7" i="6"/>
  <c r="G11" i="6"/>
  <c r="G10" i="6"/>
  <c r="K16" i="6"/>
  <c r="G5" i="6"/>
  <c r="G6" i="6"/>
  <c r="I16" i="6"/>
  <c r="K21" i="6"/>
  <c r="I11" i="6"/>
  <c r="I13" i="6" s="1"/>
  <c r="G21" i="6"/>
  <c r="G20" i="6"/>
  <c r="I6" i="6"/>
  <c r="I8" i="6" s="1"/>
  <c r="K11" i="6"/>
  <c r="G16" i="6"/>
  <c r="G15" i="6"/>
  <c r="G18" i="6" s="1"/>
  <c r="I17" i="6"/>
  <c r="D8" i="6"/>
  <c r="D13" i="6"/>
  <c r="D18" i="6"/>
  <c r="E15" i="6" s="1"/>
  <c r="D23" i="6"/>
  <c r="K5" i="6"/>
  <c r="K10" i="6"/>
  <c r="K13" i="6" s="1"/>
  <c r="K15" i="6"/>
  <c r="K20" i="6"/>
  <c r="K23" i="6" s="1"/>
  <c r="K15" i="5"/>
  <c r="I15" i="5"/>
  <c r="G15" i="5"/>
  <c r="E15" i="5"/>
  <c r="E20" i="5" s="1"/>
  <c r="C15" i="5"/>
  <c r="K10" i="5"/>
  <c r="I10" i="5"/>
  <c r="G10" i="5"/>
  <c r="E10" i="5"/>
  <c r="C10" i="5"/>
  <c r="K5" i="5"/>
  <c r="I5" i="5"/>
  <c r="G5" i="5"/>
  <c r="G20" i="5" s="1"/>
  <c r="E5" i="5"/>
  <c r="C5" i="5"/>
  <c r="G23" i="6" l="1"/>
  <c r="C20" i="6"/>
  <c r="C23" i="6" s="1"/>
  <c r="C21" i="6"/>
  <c r="K18" i="6"/>
  <c r="I18" i="6"/>
  <c r="C15" i="6"/>
  <c r="C16" i="6"/>
  <c r="G13" i="6"/>
  <c r="C10" i="6"/>
  <c r="C13" i="6" s="1"/>
  <c r="C11" i="6"/>
  <c r="K8" i="6"/>
  <c r="C6" i="6"/>
  <c r="C5" i="6"/>
  <c r="C8" i="6" s="1"/>
  <c r="E22" i="6"/>
  <c r="E21" i="6"/>
  <c r="E12" i="6"/>
  <c r="E11" i="6"/>
  <c r="E10" i="6"/>
  <c r="E13" i="6" s="1"/>
  <c r="G8" i="6"/>
  <c r="E7" i="6"/>
  <c r="E6" i="6"/>
  <c r="E5" i="6"/>
  <c r="E17" i="6"/>
  <c r="E16" i="6"/>
  <c r="E18" i="6" s="1"/>
  <c r="E20" i="6"/>
  <c r="C20" i="5"/>
  <c r="D14" i="5" s="1"/>
  <c r="K20" i="5"/>
  <c r="F21" i="5" s="1"/>
  <c r="F10" i="5"/>
  <c r="F15" i="5"/>
  <c r="D15" i="5"/>
  <c r="D10" i="5"/>
  <c r="D13" i="5"/>
  <c r="D6" i="5"/>
  <c r="D11" i="5"/>
  <c r="D16" i="5"/>
  <c r="D9" i="5"/>
  <c r="D18" i="5"/>
  <c r="D7" i="5"/>
  <c r="D19" i="5"/>
  <c r="D12" i="5"/>
  <c r="D8" i="5"/>
  <c r="D17" i="5"/>
  <c r="H18" i="5"/>
  <c r="H11" i="5"/>
  <c r="H7" i="5"/>
  <c r="H16" i="5"/>
  <c r="H6" i="5"/>
  <c r="H10" i="5"/>
  <c r="H14" i="5"/>
  <c r="H19" i="5"/>
  <c r="H12" i="5"/>
  <c r="H8" i="5"/>
  <c r="H17" i="5"/>
  <c r="H13" i="5"/>
  <c r="H9" i="5"/>
  <c r="H15" i="5"/>
  <c r="I20" i="5"/>
  <c r="J10" i="5" s="1"/>
  <c r="F5" i="5"/>
  <c r="F19" i="5"/>
  <c r="F11" i="5"/>
  <c r="F18" i="5"/>
  <c r="F6" i="5"/>
  <c r="F13" i="5"/>
  <c r="F17" i="5"/>
  <c r="H5" i="5"/>
  <c r="F8" i="5"/>
  <c r="F12" i="5"/>
  <c r="F16" i="5"/>
  <c r="F7" i="5"/>
  <c r="F14" i="5"/>
  <c r="D5" i="5"/>
  <c r="F9" i="5"/>
  <c r="E10" i="4"/>
  <c r="G10" i="4"/>
  <c r="I10" i="4"/>
  <c r="K10" i="4"/>
  <c r="K15" i="4"/>
  <c r="I15" i="4"/>
  <c r="G15" i="4"/>
  <c r="E15" i="4"/>
  <c r="C15" i="4"/>
  <c r="C10" i="4"/>
  <c r="K5" i="4"/>
  <c r="I5" i="4"/>
  <c r="G5" i="4"/>
  <c r="E5" i="4"/>
  <c r="C5" i="4"/>
  <c r="C18" i="6" l="1"/>
  <c r="E8" i="6"/>
  <c r="E23" i="6"/>
  <c r="L14" i="5"/>
  <c r="L16" i="5"/>
  <c r="L5" i="5"/>
  <c r="L9" i="5"/>
  <c r="L18" i="5"/>
  <c r="D21" i="5"/>
  <c r="L6" i="5"/>
  <c r="L17" i="5"/>
  <c r="L11" i="5"/>
  <c r="L13" i="5"/>
  <c r="H21" i="5"/>
  <c r="L7" i="5"/>
  <c r="L8" i="5"/>
  <c r="L12" i="5"/>
  <c r="L19" i="5"/>
  <c r="L10" i="5"/>
  <c r="L15" i="5"/>
  <c r="J5" i="5"/>
  <c r="F20" i="5"/>
  <c r="D20" i="5"/>
  <c r="H20" i="5"/>
  <c r="J14" i="5"/>
  <c r="J7" i="5"/>
  <c r="J16" i="5"/>
  <c r="J19" i="5"/>
  <c r="J12" i="5"/>
  <c r="J8" i="5"/>
  <c r="J13" i="5"/>
  <c r="J9" i="5"/>
  <c r="J15" i="5"/>
  <c r="J21" i="5"/>
  <c r="J17" i="5"/>
  <c r="J6" i="5"/>
  <c r="J18" i="5"/>
  <c r="J11" i="5"/>
  <c r="G20" i="4"/>
  <c r="E20" i="4"/>
  <c r="F8" i="4" s="1"/>
  <c r="K20" i="4"/>
  <c r="L17" i="4" s="1"/>
  <c r="H10" i="4"/>
  <c r="C20" i="4"/>
  <c r="D14" i="4" s="1"/>
  <c r="F15" i="4"/>
  <c r="F16" i="4"/>
  <c r="F12" i="4"/>
  <c r="F19" i="4"/>
  <c r="F11" i="4"/>
  <c r="F18" i="4"/>
  <c r="F10" i="4"/>
  <c r="F9" i="4"/>
  <c r="F13" i="4"/>
  <c r="F6" i="4"/>
  <c r="F14" i="4"/>
  <c r="F7" i="4"/>
  <c r="H19" i="4"/>
  <c r="H12" i="4"/>
  <c r="H14" i="4"/>
  <c r="H7" i="4"/>
  <c r="H17" i="4"/>
  <c r="H13" i="4"/>
  <c r="H6" i="4"/>
  <c r="H18" i="4"/>
  <c r="H15" i="4"/>
  <c r="H9" i="4"/>
  <c r="H11" i="4"/>
  <c r="H16" i="4"/>
  <c r="H8" i="4"/>
  <c r="I20" i="4"/>
  <c r="J5" i="4" s="1"/>
  <c r="F5" i="4"/>
  <c r="H5" i="4"/>
  <c r="K15" i="3"/>
  <c r="I15" i="3"/>
  <c r="G15" i="3"/>
  <c r="E15" i="3"/>
  <c r="E20" i="3" s="1"/>
  <c r="F9" i="3" s="1"/>
  <c r="C15" i="3"/>
  <c r="K10" i="3"/>
  <c r="K20" i="3" s="1"/>
  <c r="I10" i="3"/>
  <c r="G10" i="3"/>
  <c r="E10" i="3"/>
  <c r="C10" i="3"/>
  <c r="K5" i="3"/>
  <c r="I5" i="3"/>
  <c r="G5" i="3"/>
  <c r="E5" i="3"/>
  <c r="C5" i="3"/>
  <c r="L20" i="5" l="1"/>
  <c r="J20" i="5"/>
  <c r="F17" i="4"/>
  <c r="F21" i="4"/>
  <c r="L14" i="4"/>
  <c r="L7" i="4"/>
  <c r="L19" i="4"/>
  <c r="L13" i="4"/>
  <c r="H21" i="4"/>
  <c r="L18" i="4"/>
  <c r="L5" i="4"/>
  <c r="L9" i="4"/>
  <c r="L11" i="4"/>
  <c r="L8" i="4"/>
  <c r="L16" i="4"/>
  <c r="L12" i="4"/>
  <c r="L6" i="4"/>
  <c r="L15" i="4"/>
  <c r="L10" i="4"/>
  <c r="J10" i="4"/>
  <c r="H20" i="4"/>
  <c r="F20" i="4"/>
  <c r="D5" i="4"/>
  <c r="D6" i="4"/>
  <c r="D7" i="4"/>
  <c r="D10" i="4"/>
  <c r="D15" i="4"/>
  <c r="D16" i="4"/>
  <c r="D19" i="4"/>
  <c r="D18" i="4"/>
  <c r="D13" i="4"/>
  <c r="D8" i="4"/>
  <c r="D12" i="4"/>
  <c r="D21" i="4"/>
  <c r="D11" i="4"/>
  <c r="D9" i="4"/>
  <c r="D17" i="4"/>
  <c r="J21" i="4"/>
  <c r="J8" i="4"/>
  <c r="J17" i="4"/>
  <c r="J16" i="4"/>
  <c r="J13" i="4"/>
  <c r="J6" i="4"/>
  <c r="J9" i="4"/>
  <c r="J7" i="4"/>
  <c r="J18" i="4"/>
  <c r="J11" i="4"/>
  <c r="J14" i="4"/>
  <c r="J19" i="4"/>
  <c r="J12" i="4"/>
  <c r="J15" i="4"/>
  <c r="I20" i="3"/>
  <c r="J10" i="3" s="1"/>
  <c r="G20" i="3"/>
  <c r="H18" i="3" s="1"/>
  <c r="F15" i="3"/>
  <c r="F6" i="3"/>
  <c r="F10" i="3"/>
  <c r="F13" i="3"/>
  <c r="F5" i="3"/>
  <c r="F11" i="3"/>
  <c r="F17" i="3"/>
  <c r="C20" i="3"/>
  <c r="D10" i="3" s="1"/>
  <c r="L15" i="3"/>
  <c r="L16" i="3"/>
  <c r="L19" i="3"/>
  <c r="L12" i="3"/>
  <c r="L5" i="3"/>
  <c r="L14" i="3"/>
  <c r="L7" i="3"/>
  <c r="L8" i="3"/>
  <c r="L17" i="3"/>
  <c r="L13" i="3"/>
  <c r="L6" i="3"/>
  <c r="L9" i="3"/>
  <c r="L18" i="3"/>
  <c r="L11" i="3"/>
  <c r="F8" i="3"/>
  <c r="F21" i="3"/>
  <c r="F12" i="3"/>
  <c r="F19" i="3"/>
  <c r="L10" i="3"/>
  <c r="F16" i="3"/>
  <c r="F7" i="3"/>
  <c r="F14" i="3"/>
  <c r="F18" i="3"/>
  <c r="J21" i="1"/>
  <c r="H21" i="1"/>
  <c r="F21" i="1"/>
  <c r="D21" i="1"/>
  <c r="L20" i="4" l="1"/>
  <c r="D20" i="4"/>
  <c r="J20" i="4"/>
  <c r="D18" i="3"/>
  <c r="D6" i="3"/>
  <c r="D9" i="3"/>
  <c r="D15" i="3"/>
  <c r="D16" i="3"/>
  <c r="D13" i="3"/>
  <c r="D14" i="3"/>
  <c r="D11" i="3"/>
  <c r="D17" i="3"/>
  <c r="D21" i="3"/>
  <c r="D12" i="3"/>
  <c r="D7" i="3"/>
  <c r="J18" i="3"/>
  <c r="J15" i="3"/>
  <c r="J5" i="3"/>
  <c r="J20" i="3" s="1"/>
  <c r="J13" i="3"/>
  <c r="J17" i="3"/>
  <c r="J14" i="3"/>
  <c r="J9" i="3"/>
  <c r="J16" i="3"/>
  <c r="J7" i="3"/>
  <c r="J8" i="3"/>
  <c r="J21" i="3"/>
  <c r="J6" i="3"/>
  <c r="J12" i="3"/>
  <c r="J11" i="3"/>
  <c r="J19" i="3"/>
  <c r="H9" i="3"/>
  <c r="H16" i="3"/>
  <c r="H5" i="3"/>
  <c r="H6" i="3"/>
  <c r="H14" i="3"/>
  <c r="H10" i="3"/>
  <c r="H7" i="3"/>
  <c r="H17" i="3"/>
  <c r="H8" i="3"/>
  <c r="H15" i="3"/>
  <c r="H19" i="3"/>
  <c r="H13" i="3"/>
  <c r="H21" i="3"/>
  <c r="H11" i="3"/>
  <c r="H12" i="3"/>
  <c r="F20" i="3"/>
  <c r="D5" i="3"/>
  <c r="D19" i="3"/>
  <c r="D8" i="3"/>
  <c r="L20" i="3"/>
  <c r="D20" i="3"/>
  <c r="K15" i="1"/>
  <c r="I15" i="1"/>
  <c r="G15" i="1"/>
  <c r="E15" i="1"/>
  <c r="C15" i="1"/>
  <c r="K10" i="1"/>
  <c r="I10" i="1"/>
  <c r="G10" i="1"/>
  <c r="E10" i="1"/>
  <c r="C10" i="1"/>
  <c r="K5" i="1"/>
  <c r="I5" i="1"/>
  <c r="G5" i="1"/>
  <c r="E5" i="1"/>
  <c r="C5" i="1"/>
  <c r="H20" i="3" l="1"/>
  <c r="I20" i="1"/>
  <c r="J15" i="1" s="1"/>
  <c r="G20" i="1"/>
  <c r="H16" i="1" s="1"/>
  <c r="C20" i="1"/>
  <c r="D10" i="1" s="1"/>
  <c r="E20" i="1"/>
  <c r="F15" i="1" s="1"/>
  <c r="K20" i="1"/>
  <c r="L5" i="1" s="1"/>
  <c r="H18" i="1" l="1"/>
  <c r="H11" i="1"/>
  <c r="H19" i="1"/>
  <c r="H12" i="1"/>
  <c r="H13" i="1"/>
  <c r="H6" i="1"/>
  <c r="H14" i="1"/>
  <c r="H7" i="1"/>
  <c r="H15" i="1"/>
  <c r="L10" i="1"/>
  <c r="J13" i="1"/>
  <c r="J8" i="1"/>
  <c r="J7" i="1"/>
  <c r="J14" i="1"/>
  <c r="J11" i="1"/>
  <c r="J18" i="1"/>
  <c r="J12" i="1"/>
  <c r="J9" i="1"/>
  <c r="J6" i="1"/>
  <c r="J10" i="1"/>
  <c r="J5" i="1"/>
  <c r="J20" i="1" s="1"/>
  <c r="J19" i="1"/>
  <c r="J17" i="1"/>
  <c r="J16" i="1"/>
  <c r="H9" i="1"/>
  <c r="H17" i="1"/>
  <c r="H5" i="1"/>
  <c r="H8" i="1"/>
  <c r="H10" i="1"/>
  <c r="D5" i="1"/>
  <c r="D8" i="1"/>
  <c r="D17" i="1"/>
  <c r="D19" i="1"/>
  <c r="D18" i="1"/>
  <c r="D12" i="1"/>
  <c r="D13" i="1"/>
  <c r="D15" i="1"/>
  <c r="D11" i="1"/>
  <c r="D16" i="1"/>
  <c r="D7" i="1"/>
  <c r="D9" i="1"/>
  <c r="D14" i="1"/>
  <c r="D6" i="1"/>
  <c r="L14" i="1"/>
  <c r="L7" i="1"/>
  <c r="L16" i="1"/>
  <c r="L19" i="1"/>
  <c r="L12" i="1"/>
  <c r="L6" i="1"/>
  <c r="L15" i="1"/>
  <c r="L20" i="1" s="1"/>
  <c r="L9" i="1"/>
  <c r="L18" i="1"/>
  <c r="L11" i="1"/>
  <c r="L8" i="1"/>
  <c r="L17" i="1"/>
  <c r="L13" i="1"/>
  <c r="F5" i="1"/>
  <c r="F13" i="1"/>
  <c r="F6" i="1"/>
  <c r="F9" i="1"/>
  <c r="F18" i="1"/>
  <c r="F11" i="1"/>
  <c r="F14" i="1"/>
  <c r="F8" i="1"/>
  <c r="F17" i="1"/>
  <c r="F7" i="1"/>
  <c r="F16" i="1"/>
  <c r="F19" i="1"/>
  <c r="F12" i="1"/>
  <c r="F10" i="1"/>
  <c r="H20" i="1" l="1"/>
  <c r="D20" i="1"/>
  <c r="F20" i="1"/>
</calcChain>
</file>

<file path=xl/sharedStrings.xml><?xml version="1.0" encoding="utf-8"?>
<sst xmlns="http://schemas.openxmlformats.org/spreadsheetml/2006/main" count="1150" uniqueCount="94">
  <si>
    <t>Asian</t>
  </si>
  <si>
    <t>Black/African American</t>
  </si>
  <si>
    <t>Hispanic or Latinx</t>
  </si>
  <si>
    <t>White</t>
  </si>
  <si>
    <t>All Faculty</t>
  </si>
  <si>
    <t>N</t>
  </si>
  <si>
    <t>%</t>
  </si>
  <si>
    <t>Full-time Tenure-line</t>
  </si>
  <si>
    <t>Research Universities</t>
  </si>
  <si>
    <t>Master’s/Doctoral</t>
  </si>
  <si>
    <t>Baccalaureate/
Small Master's</t>
  </si>
  <si>
    <t>Associate's Colleges</t>
  </si>
  <si>
    <t>Full-time Non-tenure-track</t>
  </si>
  <si>
    <t>Part-time</t>
  </si>
  <si>
    <t>Total</t>
  </si>
  <si>
    <t>Percent of All Faculty</t>
  </si>
  <si>
    <t>Notes</t>
  </si>
  <si>
    <t>"Tenure-line" includes full-time tenured or tenure-track.</t>
  </si>
  <si>
    <t>Percentages may not sum to 100 due to rounding.</t>
  </si>
  <si>
    <t>"All Faculty" includes American Indian or Alaska Native, Native Hawaiian or Pacific Islander, Two or more races, Unknown, and Nonresident Alien.</t>
  </si>
  <si>
    <t>The table includes all degree-granting institutions that reported faculty for fall 1995 (N = 3,888).</t>
  </si>
  <si>
    <t>Asian/Pacific Islander</t>
  </si>
  <si>
    <t>"All Faculty" includes American Indian or Alaska Native, Unknown, and Nonresident Alien.</t>
  </si>
  <si>
    <t>The table includes all degree-granting institutions that reported faculty for fall 2005 (N = 4,013).</t>
  </si>
  <si>
    <t>The table includes all degree-granting institutions that reported faculty for fall 2019 (N = 3,992).</t>
  </si>
  <si>
    <t>The table includes all degree-granting institutions that reported faculty for the fall.</t>
  </si>
  <si>
    <t>The table includes all degree-granting institutions that reported faculty for fall 2015 (N = 4,639).</t>
  </si>
  <si>
    <t>Table 1.1. Faculty Employment Category, by Racial Category, 1995-2019</t>
  </si>
  <si>
    <t>Table 1.2. Faculty Employment Category and Institutional Category, by Racial Category, Fall 1995</t>
  </si>
  <si>
    <t>Table 1.3. Faculty Employment Category and Institutional Category, by Racial Category, Fall 2005</t>
  </si>
  <si>
    <t>Table 1.4. Faculty Employment Category and Institutional Category, by Racial Category, Fall 2015</t>
  </si>
  <si>
    <t>Table 1.5. Faculty Employment Category and Institutional Category, by Racial Category, Fall 2019</t>
  </si>
  <si>
    <t>See corresponding tables for each year for definitions of racial categories.</t>
  </si>
  <si>
    <t>Table 2.1. Faculty Employment, by Racial Category and Institution Control, 1995-2019</t>
  </si>
  <si>
    <t>Institutions</t>
  </si>
  <si>
    <t>Public</t>
  </si>
  <si>
    <t>Private not-for-profit</t>
  </si>
  <si>
    <t>Private for-profit</t>
  </si>
  <si>
    <t>Table 2.2. Faculty Employment Category and Institution Sector, by Racial Category, Fall 1995</t>
  </si>
  <si>
    <t>Public, 4-year</t>
  </si>
  <si>
    <t>Private not-for-profit, 4-year</t>
  </si>
  <si>
    <t>Private for-profit, 4-year</t>
  </si>
  <si>
    <t>Public, 2-year</t>
  </si>
  <si>
    <t>Private not-for-profit, 2-year</t>
  </si>
  <si>
    <t>Private for-profit, 2-year</t>
  </si>
  <si>
    <t>Table 2.3. Faculty Employment Category and Institution Sector, by Racial Category, Fall 2005</t>
  </si>
  <si>
    <t>Table 2.4. Faculty Employment Category and Institution Sector, by Racial Category, Fall 2015</t>
  </si>
  <si>
    <t>Table 2.5. Faculty Employment Category and Institution Sector, by Racial Category, Fall 2019</t>
  </si>
  <si>
    <t>Table 3.1. Change in Faculty Composition, by Institution Category, 1995-2019</t>
  </si>
  <si>
    <t>Associate's Degree</t>
  </si>
  <si>
    <t>Tenure-line</t>
  </si>
  <si>
    <t>Contingent</t>
  </si>
  <si>
    <t>Black or African American</t>
  </si>
  <si>
    <t>Other Category</t>
  </si>
  <si>
    <t>Baccalaureate/Small Master's</t>
  </si>
  <si>
    <t>Master's/Doctoral</t>
  </si>
  <si>
    <t>Degree-Granting Colleges and Universities</t>
  </si>
  <si>
    <t>Table 3.2. Change in Faculty Composition, Associate’s Degree Colleges, 1995-2019</t>
  </si>
  <si>
    <t>Proportion of All Faculty (%)</t>
  </si>
  <si>
    <t>Race/Ethnicity</t>
  </si>
  <si>
    <t>Number</t>
  </si>
  <si>
    <t>N of institutions</t>
  </si>
  <si>
    <t>The table includes all degree-granting institutions that reported faculty for the fall in a given year.</t>
  </si>
  <si>
    <t>"Other Category" for 1995 and 2005 includes American Indian or Alaska Native, Unknown, and Nonresident Alien. For 2015 and 2019, it also includes Native Hawaiian or Pacific Islander and Two or more races.</t>
  </si>
  <si>
    <t>"Tenure-line" includes full-time tenured or tenure-track. "Contingent" includes full-time non-tenure-track and part-time.</t>
  </si>
  <si>
    <t>Table 3.3. Change in Faculty Composition, Baccalaureate/Small Master's Colleges and Universities, 1995-2019</t>
  </si>
  <si>
    <t>Table 3.4. Change in Faculty Composition, Master's and Doctoral Universities, 1995-2019</t>
  </si>
  <si>
    <t>Table 3.5. Change in Faculty Composition, Research Universities, 1995-2019</t>
  </si>
  <si>
    <t>Table 3.6. Change in Faculty Composition, Degree-Granting Colleges and Universities, 1995-2019</t>
  </si>
  <si>
    <t>Table 4.1. Faculty Employment Status, by Faculty Racial Category and Institution Enrollment, 1995 and 2019</t>
  </si>
  <si>
    <t>Institutional Enrollment Category and Faculty Employment Status</t>
  </si>
  <si>
    <t>Faculty Racial Category</t>
  </si>
  <si>
    <t>All</t>
  </si>
  <si>
    <t>Faculty, Fall 1995</t>
  </si>
  <si>
    <t>Inst</t>
  </si>
  <si>
    <t xml:space="preserve">Asian American/Pacific Islander-Serving </t>
  </si>
  <si>
    <t>Predominantly Black or HBCU</t>
  </si>
  <si>
    <t>Hispanic-Serving</t>
  </si>
  <si>
    <t>Predominantly White</t>
  </si>
  <si>
    <t>All Institutions</t>
  </si>
  <si>
    <t>Faculty, Fall 2019</t>
  </si>
  <si>
    <t>Table 4.2 Faculty Employment Status, by Institution Enrollment and Faculty Racial Category, 1995 and 2019</t>
  </si>
  <si>
    <t>Faculty Racial Category and Employment Status</t>
  </si>
  <si>
    <t>Institutional Enrollment Category</t>
  </si>
  <si>
    <t>Asian American/
Pacific Islander-Serving</t>
  </si>
  <si>
    <t>African American</t>
  </si>
  <si>
    <t>N of Institutions</t>
  </si>
  <si>
    <t>Table 5.1. Faculty Employment Category, by Gender and Racial Category, 1995 and 2019</t>
  </si>
  <si>
    <t>Women</t>
  </si>
  <si>
    <t>Men</t>
  </si>
  <si>
    <t>%Col</t>
  </si>
  <si>
    <t>%Tot</t>
  </si>
  <si>
    <t>Table 5.2. Faculty Employment Category and Institutional Category, by Gender and Racial Category, Fall 1995</t>
  </si>
  <si>
    <t>Table 5.3. Faculty Employment Category and Institutional Category, by Gender and Racial Category, Fall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</si>
</sst>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0"/>
      <name val="Arial"/>
      <family val="2"/>
      <charset val="1"/>
    </font>
    <font>
      <b/>
      <sz val="12"/>
      <name val="Arial"/>
      <family val="2"/>
    </font>
    <font>
      <sz val="12"/>
      <color theme="1"/>
      <name val="Calibri"/>
      <family val="2"/>
      <scheme val="minor"/>
    </font>
    <font>
      <sz val="12"/>
      <name val="Arial"/>
      <family val="2"/>
    </font>
    <font>
      <b/>
      <sz val="11"/>
      <color theme="1"/>
      <name val="Arial"/>
      <family val="2"/>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0" fontId="10" fillId="0" borderId="0"/>
    <xf numFmtId="0" fontId="12" fillId="0" borderId="0"/>
    <xf numFmtId="0" fontId="1" fillId="0" borderId="0"/>
  </cellStyleXfs>
  <cellXfs count="74">
    <xf numFmtId="0" fontId="0" fillId="0" borderId="0" xfId="0"/>
    <xf numFmtId="0" fontId="11" fillId="0" borderId="0" xfId="1" applyFont="1"/>
    <xf numFmtId="0" fontId="8" fillId="0" borderId="0" xfId="0" applyFont="1"/>
    <xf numFmtId="0" fontId="9" fillId="0" borderId="0" xfId="0" applyFont="1" applyAlignment="1">
      <alignment horizontal="center"/>
    </xf>
    <xf numFmtId="3" fontId="8" fillId="0" borderId="0" xfId="0" applyNumberFormat="1" applyFont="1"/>
    <xf numFmtId="0" fontId="8" fillId="0" borderId="0" xfId="0" applyFont="1" applyAlignment="1">
      <alignment horizontal="right" indent="1"/>
    </xf>
    <xf numFmtId="164" fontId="8" fillId="0" borderId="0" xfId="0" applyNumberFormat="1" applyFont="1" applyAlignment="1">
      <alignment horizontal="right" indent="1"/>
    </xf>
    <xf numFmtId="0" fontId="13" fillId="0" borderId="0" xfId="1" applyFont="1"/>
    <xf numFmtId="0" fontId="9" fillId="0" borderId="0" xfId="0" applyFont="1" applyAlignment="1">
      <alignment horizontal="center"/>
    </xf>
    <xf numFmtId="0" fontId="8" fillId="0" borderId="0" xfId="0" applyFont="1" applyFill="1"/>
    <xf numFmtId="3" fontId="8" fillId="0" borderId="0" xfId="0" applyNumberFormat="1" applyFont="1" applyFill="1"/>
    <xf numFmtId="164" fontId="8" fillId="0" borderId="0" xfId="0" applyNumberFormat="1" applyFont="1" applyFill="1" applyAlignment="1">
      <alignment horizontal="right" indent="1"/>
    </xf>
    <xf numFmtId="0" fontId="9" fillId="0" borderId="0" xfId="2" applyFont="1" applyFill="1"/>
    <xf numFmtId="0" fontId="9" fillId="0" borderId="0" xfId="0" applyFont="1" applyAlignment="1">
      <alignment horizontal="center"/>
    </xf>
    <xf numFmtId="0" fontId="7" fillId="0" borderId="0" xfId="0" applyFont="1" applyFill="1"/>
    <xf numFmtId="0" fontId="9" fillId="0" borderId="0" xfId="0" applyFont="1" applyAlignment="1">
      <alignment horizontal="center"/>
    </xf>
    <xf numFmtId="0" fontId="6" fillId="0" borderId="0" xfId="0" applyFont="1" applyFill="1"/>
    <xf numFmtId="0" fontId="9" fillId="0" borderId="0" xfId="0" applyFont="1" applyAlignment="1">
      <alignment horizontal="center"/>
    </xf>
    <xf numFmtId="0" fontId="5" fillId="0" borderId="0" xfId="0" applyFont="1" applyFill="1"/>
    <xf numFmtId="0" fontId="4" fillId="0" borderId="0" xfId="0" applyFont="1"/>
    <xf numFmtId="3" fontId="4" fillId="0" borderId="0" xfId="0" applyNumberFormat="1" applyFont="1"/>
    <xf numFmtId="164" fontId="4" fillId="0" borderId="0" xfId="0" applyNumberFormat="1" applyFont="1" applyAlignment="1">
      <alignment horizontal="right" indent="1"/>
    </xf>
    <xf numFmtId="3" fontId="4" fillId="0" borderId="1" xfId="0" applyNumberFormat="1" applyFont="1" applyBorder="1"/>
    <xf numFmtId="164" fontId="4" fillId="0" borderId="1" xfId="0" applyNumberFormat="1" applyFont="1" applyBorder="1" applyAlignment="1">
      <alignment horizontal="right" indent="1"/>
    </xf>
    <xf numFmtId="0" fontId="9" fillId="0" borderId="0" xfId="2" applyFont="1"/>
    <xf numFmtId="0" fontId="3" fillId="0" borderId="0" xfId="0" applyFont="1" applyFill="1"/>
    <xf numFmtId="0" fontId="9" fillId="0" borderId="0" xfId="0" applyFont="1" applyAlignment="1">
      <alignment horizontal="center"/>
    </xf>
    <xf numFmtId="0" fontId="2" fillId="0" borderId="0" xfId="0" applyFont="1"/>
    <xf numFmtId="0" fontId="9" fillId="0" borderId="0" xfId="0" applyFont="1" applyAlignment="1">
      <alignment horizontal="center" wrapText="1"/>
    </xf>
    <xf numFmtId="0" fontId="9" fillId="0" borderId="0" xfId="0" applyFont="1" applyAlignment="1">
      <alignment horizontal="center"/>
    </xf>
    <xf numFmtId="0" fontId="13" fillId="0" borderId="0" xfId="1" applyFont="1" applyFill="1" applyAlignment="1"/>
    <xf numFmtId="0" fontId="13" fillId="0" borderId="0" xfId="1" applyFont="1" applyFill="1" applyAlignment="1">
      <alignment wrapText="1"/>
    </xf>
    <xf numFmtId="0" fontId="1" fillId="0" borderId="0" xfId="0" applyFont="1"/>
    <xf numFmtId="3" fontId="1" fillId="0" borderId="0" xfId="0" applyNumberFormat="1" applyFont="1"/>
    <xf numFmtId="164" fontId="1" fillId="0" borderId="0" xfId="0" applyNumberFormat="1" applyFont="1" applyAlignment="1">
      <alignment horizontal="right" indent="1"/>
    </xf>
    <xf numFmtId="3" fontId="1" fillId="0" borderId="1" xfId="0" applyNumberFormat="1" applyFont="1" applyBorder="1"/>
    <xf numFmtId="164" fontId="1" fillId="0" borderId="1" xfId="0" applyNumberFormat="1" applyFont="1" applyBorder="1" applyAlignment="1">
      <alignment horizontal="right" indent="1"/>
    </xf>
    <xf numFmtId="0" fontId="1" fillId="0" borderId="0" xfId="0" applyFont="1" applyAlignment="1">
      <alignment horizontal="right" indent="1"/>
    </xf>
    <xf numFmtId="0" fontId="13" fillId="0" borderId="0" xfId="1" applyFont="1"/>
    <xf numFmtId="0" fontId="13" fillId="0" borderId="0" xfId="1" applyFont="1" applyAlignment="1">
      <alignment wrapText="1"/>
    </xf>
    <xf numFmtId="0" fontId="9" fillId="0" borderId="0" xfId="3" applyFont="1"/>
    <xf numFmtId="0" fontId="1" fillId="0" borderId="0" xfId="3"/>
    <xf numFmtId="0" fontId="9" fillId="0" borderId="0" xfId="3" applyFont="1" applyAlignment="1">
      <alignment horizontal="center"/>
    </xf>
    <xf numFmtId="0" fontId="9" fillId="0" borderId="0" xfId="3" applyFont="1" applyAlignment="1">
      <alignment horizontal="right"/>
    </xf>
    <xf numFmtId="165" fontId="1" fillId="0" borderId="0" xfId="3" applyNumberFormat="1" applyAlignment="1">
      <alignment horizontal="right" indent="1"/>
    </xf>
    <xf numFmtId="0" fontId="1" fillId="0" borderId="0" xfId="3" applyAlignment="1">
      <alignment horizontal="right"/>
    </xf>
    <xf numFmtId="0" fontId="9" fillId="0" borderId="0" xfId="3" applyFont="1" applyAlignment="1">
      <alignment wrapText="1"/>
    </xf>
    <xf numFmtId="0" fontId="9" fillId="0" borderId="0" xfId="3" applyFont="1" applyAlignment="1">
      <alignment wrapText="1"/>
    </xf>
    <xf numFmtId="0" fontId="9" fillId="0" borderId="0" xfId="3" applyFont="1" applyAlignment="1">
      <alignment horizontal="center"/>
    </xf>
    <xf numFmtId="0" fontId="14" fillId="0" borderId="0" xfId="3" applyFont="1" applyAlignment="1">
      <alignment horizontal="center"/>
    </xf>
    <xf numFmtId="3" fontId="1" fillId="0" borderId="0" xfId="3" applyNumberFormat="1"/>
    <xf numFmtId="0" fontId="1" fillId="0" borderId="0" xfId="3" applyAlignment="1">
      <alignment horizontal="right" indent="1"/>
    </xf>
    <xf numFmtId="164" fontId="1" fillId="0" borderId="0" xfId="3" applyNumberFormat="1" applyAlignment="1">
      <alignment horizontal="right" indent="1"/>
    </xf>
    <xf numFmtId="3" fontId="1" fillId="0" borderId="1" xfId="3" applyNumberFormat="1" applyBorder="1"/>
    <xf numFmtId="166" fontId="1" fillId="0" borderId="1" xfId="3" applyNumberFormat="1" applyBorder="1"/>
    <xf numFmtId="0" fontId="1" fillId="0" borderId="1" xfId="3" applyBorder="1" applyAlignment="1">
      <alignment horizontal="right" indent="1"/>
    </xf>
    <xf numFmtId="164" fontId="1" fillId="0" borderId="0" xfId="3" applyNumberFormat="1"/>
    <xf numFmtId="164" fontId="1" fillId="0" borderId="1" xfId="3" applyNumberFormat="1" applyBorder="1" applyAlignment="1">
      <alignment horizontal="right" indent="1"/>
    </xf>
    <xf numFmtId="0" fontId="1" fillId="0" borderId="0" xfId="3" applyAlignment="1">
      <alignment wrapText="1"/>
    </xf>
    <xf numFmtId="0" fontId="9" fillId="0" borderId="0" xfId="3" applyFont="1"/>
    <xf numFmtId="0" fontId="9" fillId="0" borderId="0" xfId="3" applyFont="1" applyAlignment="1"/>
    <xf numFmtId="0" fontId="9" fillId="0" borderId="2" xfId="3" applyFont="1" applyBorder="1" applyAlignment="1">
      <alignment vertical="center" wrapText="1"/>
    </xf>
    <xf numFmtId="0" fontId="9" fillId="0" borderId="3" xfId="3" applyFont="1" applyBorder="1" applyAlignment="1">
      <alignment vertical="center" wrapText="1"/>
    </xf>
    <xf numFmtId="0" fontId="9" fillId="0" borderId="4" xfId="3" applyFont="1" applyBorder="1" applyAlignment="1">
      <alignment horizontal="center"/>
    </xf>
    <xf numFmtId="0" fontId="9" fillId="0" borderId="5" xfId="3" applyFont="1" applyBorder="1" applyAlignment="1">
      <alignment vertical="center" wrapText="1"/>
    </xf>
    <xf numFmtId="0" fontId="9" fillId="0" borderId="6" xfId="3" applyFont="1" applyBorder="1" applyAlignment="1">
      <alignment vertical="center" wrapText="1"/>
    </xf>
    <xf numFmtId="0" fontId="9" fillId="0" borderId="0" xfId="3" applyFont="1" applyAlignment="1">
      <alignment horizontal="center" wrapText="1"/>
    </xf>
    <xf numFmtId="0" fontId="1" fillId="0" borderId="1" xfId="3" applyBorder="1"/>
    <xf numFmtId="164" fontId="1" fillId="0" borderId="0" xfId="3" applyNumberFormat="1" applyAlignment="1">
      <alignment horizontal="right"/>
    </xf>
    <xf numFmtId="164" fontId="1" fillId="0" borderId="1" xfId="3" applyNumberFormat="1" applyBorder="1"/>
    <xf numFmtId="0" fontId="9" fillId="0" borderId="7" xfId="3" applyFont="1" applyBorder="1" applyAlignment="1">
      <alignment horizontal="center"/>
    </xf>
    <xf numFmtId="0" fontId="9" fillId="0" borderId="7" xfId="3" applyFont="1" applyBorder="1" applyAlignment="1">
      <alignment horizontal="center"/>
    </xf>
    <xf numFmtId="3" fontId="1" fillId="0" borderId="7" xfId="3" applyNumberFormat="1" applyBorder="1"/>
    <xf numFmtId="0" fontId="1" fillId="0" borderId="7" xfId="3" applyBorder="1"/>
  </cellXfs>
  <cellStyles count="4">
    <cellStyle name="Normal" xfId="0" builtinId="0"/>
    <cellStyle name="Normal 2" xfId="1" xr:uid="{1E49DA0C-0689-43AF-B050-A5963E07A458}"/>
    <cellStyle name="Normal 3" xfId="2" xr:uid="{65AC3B88-56A1-43B6-8235-6943C0482AE5}"/>
    <cellStyle name="Normal 4" xfId="3" xr:uid="{137D0187-5B64-4024-AB4B-A41D47EA9A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E1F5-FFFB-4D80-8F90-A0C04F949C28}">
  <dimension ref="A1:K27"/>
  <sheetViews>
    <sheetView tabSelected="1" workbookViewId="0">
      <selection activeCell="A2" sqref="A2"/>
    </sheetView>
  </sheetViews>
  <sheetFormatPr defaultRowHeight="14.4" x14ac:dyDescent="0.3"/>
  <cols>
    <col min="1" max="1" width="26.109375" customWidth="1"/>
    <col min="3" max="3" width="7.77734375" customWidth="1"/>
    <col min="4" max="4" width="9" bestFit="1" customWidth="1"/>
    <col min="5" max="5" width="7.77734375" customWidth="1"/>
    <col min="7" max="7" width="7.77734375" customWidth="1"/>
    <col min="8" max="8" width="10.88671875" bestFit="1" customWidth="1"/>
    <col min="9" max="9" width="7.77734375" customWidth="1"/>
    <col min="10" max="10" width="10.88671875" bestFit="1" customWidth="1"/>
    <col min="11" max="11" width="7.77734375" customWidth="1"/>
  </cols>
  <sheetData>
    <row r="1" spans="1:11" ht="15.6" x14ac:dyDescent="0.3">
      <c r="A1" s="1" t="s">
        <v>27</v>
      </c>
    </row>
    <row r="3" spans="1:11" ht="30" customHeight="1" x14ac:dyDescent="0.3">
      <c r="B3" s="28" t="s">
        <v>21</v>
      </c>
      <c r="C3" s="28"/>
      <c r="D3" s="28" t="s">
        <v>1</v>
      </c>
      <c r="E3" s="28"/>
      <c r="F3" s="28" t="s">
        <v>2</v>
      </c>
      <c r="G3" s="28"/>
      <c r="H3" s="29" t="s">
        <v>3</v>
      </c>
      <c r="I3" s="29"/>
      <c r="J3" s="29" t="s">
        <v>4</v>
      </c>
      <c r="K3" s="29"/>
    </row>
    <row r="4" spans="1:11" ht="15.6" x14ac:dyDescent="0.3">
      <c r="A4" s="17">
        <v>1995</v>
      </c>
      <c r="B4" s="17" t="s">
        <v>5</v>
      </c>
      <c r="C4" s="17" t="s">
        <v>6</v>
      </c>
      <c r="D4" s="17" t="s">
        <v>5</v>
      </c>
      <c r="E4" s="17" t="s">
        <v>6</v>
      </c>
      <c r="F4" s="17" t="s">
        <v>5</v>
      </c>
      <c r="G4" s="17" t="s">
        <v>6</v>
      </c>
      <c r="H4" s="17" t="s">
        <v>5</v>
      </c>
      <c r="I4" s="17" t="s">
        <v>6</v>
      </c>
      <c r="J4" s="17" t="s">
        <v>5</v>
      </c>
      <c r="K4" s="17" t="s">
        <v>6</v>
      </c>
    </row>
    <row r="5" spans="1:11" ht="15.6" x14ac:dyDescent="0.3">
      <c r="A5" s="19" t="s">
        <v>7</v>
      </c>
      <c r="B5" s="20">
        <f>Table1.2!C5</f>
        <v>20031</v>
      </c>
      <c r="C5" s="21">
        <f>ROUND(100*B5/B$8,1)</f>
        <v>51.2</v>
      </c>
      <c r="D5" s="20">
        <f>Table1.2!E5</f>
        <v>18426</v>
      </c>
      <c r="E5" s="21">
        <f>ROUND(100*D5/D$8,1)</f>
        <v>39.799999999999997</v>
      </c>
      <c r="F5" s="20">
        <f>Table1.2!G5</f>
        <v>13520</v>
      </c>
      <c r="G5" s="21">
        <f>ROUND(100*F5/F$8,1)</f>
        <v>41.4</v>
      </c>
      <c r="H5" s="20">
        <f>Table1.2!I5</f>
        <v>339805</v>
      </c>
      <c r="I5" s="21">
        <f>ROUND(100*H5/H$8,1)</f>
        <v>43.4</v>
      </c>
      <c r="J5" s="20">
        <f>Table1.2!K5</f>
        <v>399047</v>
      </c>
      <c r="K5" s="21">
        <f>ROUND(100*J5/J$8,1)</f>
        <v>42.3</v>
      </c>
    </row>
    <row r="6" spans="1:11" ht="15.6" x14ac:dyDescent="0.3">
      <c r="A6" s="19" t="s">
        <v>12</v>
      </c>
      <c r="B6" s="20">
        <f>Table1.2!C10</f>
        <v>7972</v>
      </c>
      <c r="C6" s="21">
        <f t="shared" ref="C6:E7" si="0">ROUND(100*B6/B$8,1)</f>
        <v>20.399999999999999</v>
      </c>
      <c r="D6" s="20">
        <f>Table1.2!E10</f>
        <v>8659</v>
      </c>
      <c r="E6" s="21">
        <f t="shared" si="0"/>
        <v>18.7</v>
      </c>
      <c r="F6" s="20">
        <f>Table1.2!G10</f>
        <v>5201</v>
      </c>
      <c r="G6" s="21">
        <f t="shared" ref="G6:G7" si="1">ROUND(100*F6/F$8,1)</f>
        <v>15.9</v>
      </c>
      <c r="H6" s="20">
        <f>Table1.2!I10</f>
        <v>129584</v>
      </c>
      <c r="I6" s="21">
        <f t="shared" ref="I6:I7" si="2">ROUND(100*H6/H$8,1)</f>
        <v>16.5</v>
      </c>
      <c r="J6" s="20">
        <f>Table1.2!K10</f>
        <v>159366</v>
      </c>
      <c r="K6" s="21">
        <f t="shared" ref="K6:K7" si="3">ROUND(100*J6/J$8,1)</f>
        <v>16.899999999999999</v>
      </c>
    </row>
    <row r="7" spans="1:11" ht="15.6" x14ac:dyDescent="0.3">
      <c r="A7" s="19" t="s">
        <v>13</v>
      </c>
      <c r="B7" s="20">
        <f>Table1.2!C15</f>
        <v>11129</v>
      </c>
      <c r="C7" s="21">
        <f t="shared" si="0"/>
        <v>28.4</v>
      </c>
      <c r="D7" s="20">
        <f>Table1.2!E15</f>
        <v>19218</v>
      </c>
      <c r="E7" s="21">
        <f t="shared" si="0"/>
        <v>41.5</v>
      </c>
      <c r="F7" s="20">
        <f>Table1.2!G15</f>
        <v>13918</v>
      </c>
      <c r="G7" s="21">
        <f t="shared" si="1"/>
        <v>42.6</v>
      </c>
      <c r="H7" s="20">
        <f>Table1.2!I15</f>
        <v>313631</v>
      </c>
      <c r="I7" s="21">
        <f t="shared" si="2"/>
        <v>40.1</v>
      </c>
      <c r="J7" s="20">
        <f>Table1.2!K15</f>
        <v>384366</v>
      </c>
      <c r="K7" s="21">
        <f t="shared" si="3"/>
        <v>40.799999999999997</v>
      </c>
    </row>
    <row r="8" spans="1:11" ht="15.6" x14ac:dyDescent="0.3">
      <c r="B8" s="22">
        <f t="shared" ref="B8:K8" si="4">SUM(B5:B7)</f>
        <v>39132</v>
      </c>
      <c r="C8" s="23">
        <f t="shared" si="4"/>
        <v>100</v>
      </c>
      <c r="D8" s="22">
        <f t="shared" si="4"/>
        <v>46303</v>
      </c>
      <c r="E8" s="23">
        <f t="shared" si="4"/>
        <v>100</v>
      </c>
      <c r="F8" s="22">
        <f t="shared" si="4"/>
        <v>32639</v>
      </c>
      <c r="G8" s="23">
        <f t="shared" si="4"/>
        <v>99.9</v>
      </c>
      <c r="H8" s="22">
        <f t="shared" si="4"/>
        <v>783020</v>
      </c>
      <c r="I8" s="23">
        <f t="shared" si="4"/>
        <v>100</v>
      </c>
      <c r="J8" s="22">
        <f t="shared" si="4"/>
        <v>942779</v>
      </c>
      <c r="K8" s="23">
        <f t="shared" si="4"/>
        <v>100</v>
      </c>
    </row>
    <row r="9" spans="1:11" ht="15.6" x14ac:dyDescent="0.3">
      <c r="A9" s="17">
        <v>2005</v>
      </c>
    </row>
    <row r="10" spans="1:11" ht="15.6" x14ac:dyDescent="0.3">
      <c r="A10" s="19" t="s">
        <v>7</v>
      </c>
      <c r="B10" s="20">
        <f>Table1.3!C5</f>
        <v>30662</v>
      </c>
      <c r="C10" s="21">
        <f>ROUND(100*B10/B$13,1)</f>
        <v>45</v>
      </c>
      <c r="D10" s="20">
        <f>Table1.3!E5</f>
        <v>20866</v>
      </c>
      <c r="E10" s="21">
        <f>ROUND(100*D10/D$13,1)</f>
        <v>27.6</v>
      </c>
      <c r="F10" s="20">
        <f>Table1.3!G5</f>
        <v>19164</v>
      </c>
      <c r="G10" s="21">
        <f>ROUND(100*F10/F$13,1)</f>
        <v>32.6</v>
      </c>
      <c r="H10" s="20">
        <f>Table1.3!I5</f>
        <v>332330</v>
      </c>
      <c r="I10" s="21">
        <f>ROUND(100*H10/H$13,1)</f>
        <v>34.1</v>
      </c>
      <c r="J10" s="20">
        <f>Table1.3!K5</f>
        <v>421695</v>
      </c>
      <c r="K10" s="21">
        <f>ROUND(100*J10/J$13,1)</f>
        <v>32.9</v>
      </c>
    </row>
    <row r="11" spans="1:11" ht="15.6" x14ac:dyDescent="0.3">
      <c r="A11" s="19" t="s">
        <v>12</v>
      </c>
      <c r="B11" s="20">
        <f>Table1.3!C10</f>
        <v>14835</v>
      </c>
      <c r="C11" s="21">
        <f t="shared" ref="C11:E12" si="5">ROUND(100*B11/B$13,1)</f>
        <v>21.8</v>
      </c>
      <c r="D11" s="20">
        <f>Table1.3!E10</f>
        <v>13791</v>
      </c>
      <c r="E11" s="21">
        <f t="shared" si="5"/>
        <v>18.2</v>
      </c>
      <c r="F11" s="20">
        <f>Table1.3!G10</f>
        <v>9622</v>
      </c>
      <c r="G11" s="21">
        <f t="shared" ref="G11:G12" si="6">ROUND(100*F11/F$13,1)</f>
        <v>16.399999999999999</v>
      </c>
      <c r="H11" s="20">
        <f>Table1.3!I10</f>
        <v>181733</v>
      </c>
      <c r="I11" s="21">
        <f t="shared" ref="I11:I12" si="7">ROUND(100*H11/H$13,1)</f>
        <v>18.7</v>
      </c>
      <c r="J11" s="20">
        <f>Table1.3!K10</f>
        <v>237495</v>
      </c>
      <c r="K11" s="21">
        <f t="shared" ref="K11:K12" si="8">ROUND(100*J11/J$13,1)</f>
        <v>18.5</v>
      </c>
    </row>
    <row r="12" spans="1:11" ht="15.6" x14ac:dyDescent="0.3">
      <c r="A12" s="19" t="s">
        <v>13</v>
      </c>
      <c r="B12" s="20">
        <f>Table1.3!C15</f>
        <v>22602</v>
      </c>
      <c r="C12" s="21">
        <f t="shared" si="5"/>
        <v>33.200000000000003</v>
      </c>
      <c r="D12" s="20">
        <f>Table1.3!E15</f>
        <v>41066</v>
      </c>
      <c r="E12" s="21">
        <f t="shared" si="5"/>
        <v>54.2</v>
      </c>
      <c r="F12" s="20">
        <f>Table1.3!G15</f>
        <v>30042</v>
      </c>
      <c r="G12" s="21">
        <f t="shared" si="6"/>
        <v>51.1</v>
      </c>
      <c r="H12" s="20">
        <f>Table1.3!I15</f>
        <v>459469</v>
      </c>
      <c r="I12" s="21">
        <f t="shared" si="7"/>
        <v>47.2</v>
      </c>
      <c r="J12" s="20">
        <f>Table1.3!K15</f>
        <v>621333</v>
      </c>
      <c r="K12" s="21">
        <f t="shared" si="8"/>
        <v>48.5</v>
      </c>
    </row>
    <row r="13" spans="1:11" ht="15.6" x14ac:dyDescent="0.3">
      <c r="B13" s="22">
        <f t="shared" ref="B13:K13" si="9">SUM(B10:B12)</f>
        <v>68099</v>
      </c>
      <c r="C13" s="23">
        <f t="shared" si="9"/>
        <v>100</v>
      </c>
      <c r="D13" s="22">
        <f t="shared" si="9"/>
        <v>75723</v>
      </c>
      <c r="E13" s="23">
        <f t="shared" si="9"/>
        <v>100</v>
      </c>
      <c r="F13" s="22">
        <f t="shared" si="9"/>
        <v>58828</v>
      </c>
      <c r="G13" s="23">
        <f t="shared" si="9"/>
        <v>100.1</v>
      </c>
      <c r="H13" s="22">
        <f t="shared" si="9"/>
        <v>973532</v>
      </c>
      <c r="I13" s="23">
        <f t="shared" si="9"/>
        <v>100</v>
      </c>
      <c r="J13" s="22">
        <f t="shared" si="9"/>
        <v>1280523</v>
      </c>
      <c r="K13" s="23">
        <f t="shared" si="9"/>
        <v>99.9</v>
      </c>
    </row>
    <row r="14" spans="1:11" ht="15.6" x14ac:dyDescent="0.3">
      <c r="A14" s="17">
        <v>2015</v>
      </c>
    </row>
    <row r="15" spans="1:11" ht="15.6" x14ac:dyDescent="0.3">
      <c r="A15" s="19" t="s">
        <v>7</v>
      </c>
      <c r="B15" s="20">
        <f>Table1.4!C5</f>
        <v>43149</v>
      </c>
      <c r="C15" s="21">
        <f>ROUND(100*B15/B$18,1)</f>
        <v>45.6</v>
      </c>
      <c r="D15" s="20">
        <f>Table1.4!E5</f>
        <v>22287</v>
      </c>
      <c r="E15" s="21">
        <f>ROUND(100*D15/D$18,1)</f>
        <v>22.1</v>
      </c>
      <c r="F15" s="20">
        <f>Table1.4!G5</f>
        <v>23099</v>
      </c>
      <c r="G15" s="21">
        <f>ROUND(100*F15/F$18,1)</f>
        <v>27.8</v>
      </c>
      <c r="H15" s="20">
        <f>Table1.4!I5</f>
        <v>316717</v>
      </c>
      <c r="I15" s="21">
        <f>ROUND(100*H15/H$18,1)</f>
        <v>30.3</v>
      </c>
      <c r="J15" s="20">
        <f>Table1.4!K5</f>
        <v>433866</v>
      </c>
      <c r="K15" s="21">
        <f>ROUND(100*J15/J$18,1)</f>
        <v>30</v>
      </c>
    </row>
    <row r="16" spans="1:11" ht="15.6" x14ac:dyDescent="0.3">
      <c r="A16" s="19" t="s">
        <v>12</v>
      </c>
      <c r="B16" s="20">
        <f>Table1.4!C10</f>
        <v>19994</v>
      </c>
      <c r="C16" s="21">
        <f t="shared" ref="C16:E17" si="10">ROUND(100*B16/B$18,1)</f>
        <v>21.1</v>
      </c>
      <c r="D16" s="20">
        <f>Table1.4!E10</f>
        <v>17641</v>
      </c>
      <c r="E16" s="21">
        <f t="shared" si="10"/>
        <v>17.5</v>
      </c>
      <c r="F16" s="20">
        <f>Table1.4!G10</f>
        <v>14812</v>
      </c>
      <c r="G16" s="21">
        <f t="shared" ref="G16:G17" si="11">ROUND(100*F16/F$18,1)</f>
        <v>17.8</v>
      </c>
      <c r="H16" s="20">
        <f>Table1.4!I10</f>
        <v>204761</v>
      </c>
      <c r="I16" s="21">
        <f t="shared" ref="I16:I17" si="12">ROUND(100*H16/H$18,1)</f>
        <v>19.600000000000001</v>
      </c>
      <c r="J16" s="20">
        <f>Table1.4!K10</f>
        <v>278119</v>
      </c>
      <c r="K16" s="21">
        <f t="shared" ref="K16:K17" si="13">ROUND(100*J16/J$18,1)</f>
        <v>19.2</v>
      </c>
    </row>
    <row r="17" spans="1:11" ht="15.6" x14ac:dyDescent="0.3">
      <c r="A17" s="19" t="s">
        <v>13</v>
      </c>
      <c r="B17" s="20">
        <f>Table1.4!C15</f>
        <v>31392</v>
      </c>
      <c r="C17" s="21">
        <f t="shared" si="10"/>
        <v>33.200000000000003</v>
      </c>
      <c r="D17" s="20">
        <f>Table1.4!E15</f>
        <v>60996</v>
      </c>
      <c r="E17" s="21">
        <f t="shared" si="10"/>
        <v>60.4</v>
      </c>
      <c r="F17" s="20">
        <f>Table1.4!G15</f>
        <v>45102</v>
      </c>
      <c r="G17" s="21">
        <f t="shared" si="11"/>
        <v>54.3</v>
      </c>
      <c r="H17" s="20">
        <f>Table1.4!I15</f>
        <v>525373</v>
      </c>
      <c r="I17" s="21">
        <f t="shared" si="12"/>
        <v>50.2</v>
      </c>
      <c r="J17" s="20">
        <f>Table1.4!K15</f>
        <v>733235</v>
      </c>
      <c r="K17" s="21">
        <f t="shared" si="13"/>
        <v>50.7</v>
      </c>
    </row>
    <row r="18" spans="1:11" ht="15.6" x14ac:dyDescent="0.3">
      <c r="B18" s="22">
        <f t="shared" ref="B18:K18" si="14">SUM(B15:B17)</f>
        <v>94535</v>
      </c>
      <c r="C18" s="23">
        <f t="shared" si="14"/>
        <v>99.9</v>
      </c>
      <c r="D18" s="22">
        <f t="shared" si="14"/>
        <v>100924</v>
      </c>
      <c r="E18" s="23">
        <f t="shared" si="14"/>
        <v>100</v>
      </c>
      <c r="F18" s="22">
        <f t="shared" si="14"/>
        <v>83013</v>
      </c>
      <c r="G18" s="23">
        <f t="shared" si="14"/>
        <v>99.9</v>
      </c>
      <c r="H18" s="22">
        <f t="shared" si="14"/>
        <v>1046851</v>
      </c>
      <c r="I18" s="23">
        <f t="shared" si="14"/>
        <v>100.10000000000001</v>
      </c>
      <c r="J18" s="22">
        <f t="shared" si="14"/>
        <v>1445220</v>
      </c>
      <c r="K18" s="23">
        <f t="shared" si="14"/>
        <v>99.9</v>
      </c>
    </row>
    <row r="19" spans="1:11" ht="15.6" x14ac:dyDescent="0.3">
      <c r="A19" s="17">
        <v>2019</v>
      </c>
    </row>
    <row r="20" spans="1:11" ht="15.6" x14ac:dyDescent="0.3">
      <c r="A20" s="19" t="s">
        <v>7</v>
      </c>
      <c r="B20" s="20">
        <f>Table1.5!C5</f>
        <v>48609</v>
      </c>
      <c r="C20" s="21">
        <f>ROUND(100*B20/B$23,1)</f>
        <v>45.6</v>
      </c>
      <c r="D20" s="20">
        <f>Table1.5!E5</f>
        <v>23076</v>
      </c>
      <c r="E20" s="21">
        <f>ROUND(100*D20/D$23,1)</f>
        <v>22.5</v>
      </c>
      <c r="F20" s="20">
        <f>Table1.5!G5</f>
        <v>25378</v>
      </c>
      <c r="G20" s="21">
        <f>ROUND(100*F20/F$23,1)</f>
        <v>27.6</v>
      </c>
      <c r="H20" s="20">
        <f>Table1.5!I5</f>
        <v>302241</v>
      </c>
      <c r="I20" s="21">
        <f>ROUND(100*H20/H$23,1)</f>
        <v>30.2</v>
      </c>
      <c r="J20" s="20">
        <f>Table1.5!K5</f>
        <v>432547</v>
      </c>
      <c r="K20" s="21">
        <f>ROUND(100*J20/J$23,1)</f>
        <v>30.2</v>
      </c>
    </row>
    <row r="21" spans="1:11" ht="15.6" x14ac:dyDescent="0.3">
      <c r="A21" s="19" t="s">
        <v>12</v>
      </c>
      <c r="B21" s="20">
        <f>Table1.5!C10</f>
        <v>24484</v>
      </c>
      <c r="C21" s="21">
        <f t="shared" ref="C21:E22" si="15">ROUND(100*B21/B$23,1)</f>
        <v>23</v>
      </c>
      <c r="D21" s="20">
        <f>Table1.5!E10</f>
        <v>19557</v>
      </c>
      <c r="E21" s="21">
        <f t="shared" si="15"/>
        <v>19.100000000000001</v>
      </c>
      <c r="F21" s="20">
        <f>Table1.5!G10</f>
        <v>17988</v>
      </c>
      <c r="G21" s="21">
        <f t="shared" ref="G21:G22" si="16">ROUND(100*F21/F$23,1)</f>
        <v>19.600000000000001</v>
      </c>
      <c r="H21" s="20">
        <f>Table1.5!I10</f>
        <v>214262</v>
      </c>
      <c r="I21" s="21">
        <f t="shared" ref="I21:I22" si="17">ROUND(100*H21/H$23,1)</f>
        <v>21.4</v>
      </c>
      <c r="J21" s="20">
        <f>Table1.5!K10</f>
        <v>301195</v>
      </c>
      <c r="K21" s="21">
        <f t="shared" ref="K21:K22" si="18">ROUND(100*J21/J$23,1)</f>
        <v>21.1</v>
      </c>
    </row>
    <row r="22" spans="1:11" ht="15.6" x14ac:dyDescent="0.3">
      <c r="A22" s="19" t="s">
        <v>13</v>
      </c>
      <c r="B22" s="20">
        <f>Table1.5!C15</f>
        <v>33522</v>
      </c>
      <c r="C22" s="21">
        <f t="shared" si="15"/>
        <v>31.4</v>
      </c>
      <c r="D22" s="20">
        <f>Table1.5!E15</f>
        <v>59955</v>
      </c>
      <c r="E22" s="21">
        <f t="shared" si="15"/>
        <v>58.4</v>
      </c>
      <c r="F22" s="20">
        <f>Table1.5!G15</f>
        <v>48422</v>
      </c>
      <c r="G22" s="21">
        <f t="shared" si="16"/>
        <v>52.8</v>
      </c>
      <c r="H22" s="20">
        <f>Table1.5!I15</f>
        <v>483343</v>
      </c>
      <c r="I22" s="21">
        <f t="shared" si="17"/>
        <v>48.3</v>
      </c>
      <c r="J22" s="20">
        <f>Table1.5!K15</f>
        <v>696328</v>
      </c>
      <c r="K22" s="21">
        <f t="shared" si="18"/>
        <v>48.7</v>
      </c>
    </row>
    <row r="23" spans="1:11" ht="15.6" x14ac:dyDescent="0.3">
      <c r="B23" s="22">
        <f t="shared" ref="B23:K23" si="19">SUM(B20:B22)</f>
        <v>106615</v>
      </c>
      <c r="C23" s="23">
        <f t="shared" si="19"/>
        <v>100</v>
      </c>
      <c r="D23" s="22">
        <f t="shared" si="19"/>
        <v>102588</v>
      </c>
      <c r="E23" s="23">
        <f t="shared" si="19"/>
        <v>100</v>
      </c>
      <c r="F23" s="22">
        <f t="shared" si="19"/>
        <v>91788</v>
      </c>
      <c r="G23" s="23">
        <f t="shared" si="19"/>
        <v>100</v>
      </c>
      <c r="H23" s="22">
        <f t="shared" si="19"/>
        <v>999846</v>
      </c>
      <c r="I23" s="23">
        <f t="shared" si="19"/>
        <v>99.899999999999991</v>
      </c>
      <c r="J23" s="22">
        <f t="shared" si="19"/>
        <v>1430070</v>
      </c>
      <c r="K23" s="23">
        <f t="shared" si="19"/>
        <v>100</v>
      </c>
    </row>
    <row r="24" spans="1:11" ht="15.6" x14ac:dyDescent="0.3">
      <c r="A24" s="24" t="s">
        <v>16</v>
      </c>
    </row>
    <row r="25" spans="1:11" ht="15.6" x14ac:dyDescent="0.3">
      <c r="A25" s="27" t="s">
        <v>32</v>
      </c>
    </row>
    <row r="26" spans="1:11" ht="15.6" x14ac:dyDescent="0.3">
      <c r="A26" s="19" t="s">
        <v>25</v>
      </c>
    </row>
    <row r="27" spans="1:11" ht="15.6" x14ac:dyDescent="0.3">
      <c r="A27" s="19" t="s">
        <v>18</v>
      </c>
    </row>
  </sheetData>
  <mergeCells count="5">
    <mergeCell ref="B3:C3"/>
    <mergeCell ref="D3:E3"/>
    <mergeCell ref="F3:G3"/>
    <mergeCell ref="H3:I3"/>
    <mergeCell ref="J3:K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599B-744A-4A78-9537-F31E0403CB7E}">
  <dimension ref="A1:L33"/>
  <sheetViews>
    <sheetView workbookViewId="0">
      <selection activeCell="A2" sqref="A2"/>
    </sheetView>
  </sheetViews>
  <sheetFormatPr defaultRowHeight="15" x14ac:dyDescent="0.25"/>
  <cols>
    <col min="1" max="1" width="3.77734375" style="32" customWidth="1"/>
    <col min="2" max="2" width="29.5546875" style="32" customWidth="1"/>
    <col min="3" max="3" width="8.88671875" style="32"/>
    <col min="4" max="4" width="7.77734375" style="32" customWidth="1"/>
    <col min="5" max="5" width="9" style="32" bestFit="1" customWidth="1"/>
    <col min="6" max="6" width="7.77734375" style="32" customWidth="1"/>
    <col min="7" max="7" width="8.88671875" style="32"/>
    <col min="8" max="8" width="7.77734375" style="32" customWidth="1"/>
    <col min="9" max="9" width="10.88671875" style="32" bestFit="1" customWidth="1"/>
    <col min="10" max="10" width="7.77734375" style="32" customWidth="1"/>
    <col min="11" max="11" width="10.88671875" style="32" bestFit="1" customWidth="1"/>
    <col min="12" max="12" width="7.77734375" style="32" customWidth="1"/>
    <col min="13" max="16384" width="8.88671875" style="32"/>
  </cols>
  <sheetData>
    <row r="1" spans="1:12" ht="15.6" x14ac:dyDescent="0.3">
      <c r="A1" s="1" t="s">
        <v>47</v>
      </c>
    </row>
    <row r="3" spans="1:12" ht="30" customHeight="1" x14ac:dyDescent="0.3">
      <c r="C3" s="28" t="s">
        <v>0</v>
      </c>
      <c r="D3" s="28"/>
      <c r="E3" s="28" t="s">
        <v>1</v>
      </c>
      <c r="F3" s="28"/>
      <c r="G3" s="28" t="s">
        <v>2</v>
      </c>
      <c r="H3" s="28"/>
      <c r="I3" s="29" t="s">
        <v>3</v>
      </c>
      <c r="J3" s="29"/>
      <c r="K3" s="29" t="s">
        <v>4</v>
      </c>
      <c r="L3" s="29"/>
    </row>
    <row r="4" spans="1:12" ht="15.6" x14ac:dyDescent="0.3">
      <c r="C4" s="26" t="s">
        <v>5</v>
      </c>
      <c r="D4" s="26" t="s">
        <v>6</v>
      </c>
      <c r="E4" s="26" t="s">
        <v>5</v>
      </c>
      <c r="F4" s="26" t="s">
        <v>6</v>
      </c>
      <c r="G4" s="26" t="s">
        <v>5</v>
      </c>
      <c r="H4" s="26" t="s">
        <v>6</v>
      </c>
      <c r="I4" s="26" t="s">
        <v>5</v>
      </c>
      <c r="J4" s="26" t="s">
        <v>6</v>
      </c>
      <c r="K4" s="26" t="s">
        <v>5</v>
      </c>
      <c r="L4" s="26" t="s">
        <v>6</v>
      </c>
    </row>
    <row r="5" spans="1:12" x14ac:dyDescent="0.25">
      <c r="A5" s="32" t="s">
        <v>7</v>
      </c>
      <c r="C5" s="33">
        <f>SUM(C6:C11)</f>
        <v>48609</v>
      </c>
      <c r="D5" s="34">
        <f>ROUND(100*C5/C$26,1)</f>
        <v>45.6</v>
      </c>
      <c r="E5" s="33">
        <f>SUM(E6:E11)</f>
        <v>23076</v>
      </c>
      <c r="F5" s="34">
        <f>ROUND(100*E5/E$26,1)</f>
        <v>22.5</v>
      </c>
      <c r="G5" s="33">
        <f>SUM(G6:G11)</f>
        <v>25378</v>
      </c>
      <c r="H5" s="34">
        <f>ROUND(100*G5/G$26,1)</f>
        <v>27.6</v>
      </c>
      <c r="I5" s="33">
        <f>SUM(I6:I11)</f>
        <v>302241</v>
      </c>
      <c r="J5" s="34">
        <f>ROUND(100*I5/I$26,1)</f>
        <v>30.2</v>
      </c>
      <c r="K5" s="33">
        <f>SUM(K6:K11)</f>
        <v>432547</v>
      </c>
      <c r="L5" s="34">
        <f>ROUND(100*K5/K$26,1)</f>
        <v>30.2</v>
      </c>
    </row>
    <row r="6" spans="1:12" x14ac:dyDescent="0.25">
      <c r="B6" s="32" t="s">
        <v>39</v>
      </c>
      <c r="C6" s="33">
        <v>31870</v>
      </c>
      <c r="D6" s="34">
        <f t="shared" ref="D6:D7" si="0">ROUND(100*C6/C$26,1)</f>
        <v>29.9</v>
      </c>
      <c r="E6" s="33">
        <v>13107</v>
      </c>
      <c r="F6" s="34">
        <f t="shared" ref="F6:F7" si="1">ROUND(100*E6/E$26,1)</f>
        <v>12.8</v>
      </c>
      <c r="G6" s="33">
        <v>14519</v>
      </c>
      <c r="H6" s="34">
        <f t="shared" ref="H6:H7" si="2">ROUND(100*G6/G$26,1)</f>
        <v>15.8</v>
      </c>
      <c r="I6" s="33">
        <v>170037</v>
      </c>
      <c r="J6" s="34">
        <f t="shared" ref="J6:J7" si="3">ROUND(100*I6/I$26,1)</f>
        <v>17</v>
      </c>
      <c r="K6" s="33">
        <v>251160</v>
      </c>
      <c r="L6" s="34">
        <f t="shared" ref="L6:L7" si="4">ROUND(100*K6/K$26,1)</f>
        <v>17.600000000000001</v>
      </c>
    </row>
    <row r="7" spans="1:12" x14ac:dyDescent="0.25">
      <c r="B7" s="32" t="s">
        <v>40</v>
      </c>
      <c r="C7" s="33">
        <v>13634</v>
      </c>
      <c r="D7" s="34">
        <f t="shared" si="0"/>
        <v>12.8</v>
      </c>
      <c r="E7" s="33">
        <v>6581</v>
      </c>
      <c r="F7" s="34">
        <f t="shared" si="1"/>
        <v>6.4</v>
      </c>
      <c r="G7" s="33">
        <v>6148</v>
      </c>
      <c r="H7" s="34">
        <f t="shared" si="2"/>
        <v>6.7</v>
      </c>
      <c r="I7" s="33">
        <v>95529</v>
      </c>
      <c r="J7" s="34">
        <f t="shared" si="3"/>
        <v>9.6</v>
      </c>
      <c r="K7" s="33">
        <v>130687</v>
      </c>
      <c r="L7" s="34">
        <f t="shared" si="4"/>
        <v>9.1</v>
      </c>
    </row>
    <row r="8" spans="1:12" x14ac:dyDescent="0.25">
      <c r="B8" s="32" t="s">
        <v>41</v>
      </c>
      <c r="C8" s="33">
        <v>1</v>
      </c>
      <c r="D8" s="34">
        <f>ROUND(100*C8/C$26,1)</f>
        <v>0</v>
      </c>
      <c r="E8" s="33">
        <v>3</v>
      </c>
      <c r="F8" s="34">
        <f>ROUND(100*E8/E$26,1)</f>
        <v>0</v>
      </c>
      <c r="G8" s="33">
        <v>105</v>
      </c>
      <c r="H8" s="37">
        <f>ROUND(100*G8/G$26,1)</f>
        <v>0.1</v>
      </c>
      <c r="I8" s="33">
        <v>65</v>
      </c>
      <c r="J8" s="34">
        <f>ROUND(100*I8/I$26,1)</f>
        <v>0</v>
      </c>
      <c r="K8" s="33">
        <v>176</v>
      </c>
      <c r="L8" s="34">
        <f>ROUND(100*K8/K$26,1)</f>
        <v>0</v>
      </c>
    </row>
    <row r="9" spans="1:12" x14ac:dyDescent="0.25">
      <c r="B9" s="32" t="s">
        <v>42</v>
      </c>
      <c r="C9" s="33">
        <v>3101</v>
      </c>
      <c r="D9" s="37">
        <f>ROUND(100*C9/C$26,1)</f>
        <v>2.9</v>
      </c>
      <c r="E9" s="33">
        <v>3380</v>
      </c>
      <c r="F9" s="37">
        <f>ROUND(100*E9/E$26,1)</f>
        <v>3.3</v>
      </c>
      <c r="G9" s="33">
        <v>4606</v>
      </c>
      <c r="H9" s="34">
        <f>ROUND(100*G9/G$26,1)</f>
        <v>5</v>
      </c>
      <c r="I9" s="33">
        <v>36541</v>
      </c>
      <c r="J9" s="37">
        <f>ROUND(100*I9/I$26,1)</f>
        <v>3.7</v>
      </c>
      <c r="K9" s="33">
        <v>50444</v>
      </c>
      <c r="L9" s="34">
        <f>ROUND(100*K9/K$26,1)</f>
        <v>3.5</v>
      </c>
    </row>
    <row r="10" spans="1:12" x14ac:dyDescent="0.25">
      <c r="B10" s="32" t="s">
        <v>43</v>
      </c>
      <c r="C10" s="33">
        <v>3</v>
      </c>
      <c r="D10" s="34">
        <f>ROUND(100*C10/C$26,1)</f>
        <v>0</v>
      </c>
      <c r="E10" s="33">
        <v>5</v>
      </c>
      <c r="F10" s="34">
        <f>ROUND(100*E10/E$26,1)</f>
        <v>0</v>
      </c>
      <c r="G10" s="33">
        <v>0</v>
      </c>
      <c r="H10" s="34">
        <f>ROUND(100*G10/G$26,1)</f>
        <v>0</v>
      </c>
      <c r="I10" s="33">
        <v>69</v>
      </c>
      <c r="J10" s="34">
        <f>ROUND(100*I10/I$26,1)</f>
        <v>0</v>
      </c>
      <c r="K10" s="33">
        <v>80</v>
      </c>
      <c r="L10" s="34">
        <f>ROUND(100*K10/K$26,1)</f>
        <v>0</v>
      </c>
    </row>
    <row r="11" spans="1:12" x14ac:dyDescent="0.25">
      <c r="B11" s="32" t="s">
        <v>44</v>
      </c>
      <c r="C11" s="33">
        <v>0</v>
      </c>
      <c r="D11" s="34">
        <f>ROUND(100*C11/C$26,1)</f>
        <v>0</v>
      </c>
      <c r="E11" s="33">
        <v>0</v>
      </c>
      <c r="F11" s="34">
        <f>ROUND(100*E11/E$26,1)</f>
        <v>0</v>
      </c>
      <c r="G11" s="33">
        <v>0</v>
      </c>
      <c r="H11" s="34">
        <f>ROUND(100*G11/G$26,1)</f>
        <v>0</v>
      </c>
      <c r="I11" s="33">
        <v>0</v>
      </c>
      <c r="J11" s="34">
        <f>ROUND(100*I11/I$26,1)</f>
        <v>0</v>
      </c>
      <c r="K11" s="33">
        <v>0</v>
      </c>
      <c r="L11" s="34">
        <f>ROUND(100*K11/K$26,1)</f>
        <v>0</v>
      </c>
    </row>
    <row r="12" spans="1:12" x14ac:dyDescent="0.25">
      <c r="A12" s="32" t="s">
        <v>12</v>
      </c>
      <c r="C12" s="33">
        <f>SUM(C13:C18)</f>
        <v>24484</v>
      </c>
      <c r="D12" s="34">
        <f>ROUND(100*C12/C$26,1)</f>
        <v>23</v>
      </c>
      <c r="E12" s="33">
        <f>SUM(E13:E18)</f>
        <v>19557</v>
      </c>
      <c r="F12" s="37">
        <f>ROUND(100*E12/E$26,1)</f>
        <v>19.100000000000001</v>
      </c>
      <c r="G12" s="33">
        <f>SUM(G13:G18)</f>
        <v>17988</v>
      </c>
      <c r="H12" s="37">
        <f>ROUND(100*G12/G$26,1)</f>
        <v>19.600000000000001</v>
      </c>
      <c r="I12" s="33">
        <f>SUM(I13:I18)</f>
        <v>214262</v>
      </c>
      <c r="J12" s="37">
        <f>ROUND(100*I12/I$26,1)</f>
        <v>21.4</v>
      </c>
      <c r="K12" s="33">
        <f>SUM(K13:K18)</f>
        <v>301195</v>
      </c>
      <c r="L12" s="34">
        <f>ROUND(100*K12/K$26,1)</f>
        <v>21.1</v>
      </c>
    </row>
    <row r="13" spans="1:12" x14ac:dyDescent="0.25">
      <c r="B13" s="32" t="s">
        <v>39</v>
      </c>
      <c r="C13" s="33">
        <v>13559</v>
      </c>
      <c r="D13" s="34">
        <f t="shared" ref="D13:D14" si="5">ROUND(100*C13/C$26,1)</f>
        <v>12.7</v>
      </c>
      <c r="E13" s="33">
        <v>7129</v>
      </c>
      <c r="F13" s="34">
        <f t="shared" ref="F13:F14" si="6">ROUND(100*E13/E$26,1)</f>
        <v>6.9</v>
      </c>
      <c r="G13" s="33">
        <v>7996</v>
      </c>
      <c r="H13" s="34">
        <f t="shared" ref="H13:H14" si="7">ROUND(100*G13/G$26,1)</f>
        <v>8.6999999999999993</v>
      </c>
      <c r="I13" s="33">
        <v>95339</v>
      </c>
      <c r="J13" s="34">
        <f t="shared" ref="J13:J14" si="8">ROUND(100*I13/I$26,1)</f>
        <v>9.5</v>
      </c>
      <c r="K13" s="33">
        <v>138057</v>
      </c>
      <c r="L13" s="34">
        <f t="shared" ref="L13:L14" si="9">ROUND(100*K13/K$26,1)</f>
        <v>9.6999999999999993</v>
      </c>
    </row>
    <row r="14" spans="1:12" x14ac:dyDescent="0.25">
      <c r="B14" s="32" t="s">
        <v>40</v>
      </c>
      <c r="C14" s="33">
        <v>8700</v>
      </c>
      <c r="D14" s="34">
        <f t="shared" si="5"/>
        <v>8.1999999999999993</v>
      </c>
      <c r="E14" s="33">
        <v>6308</v>
      </c>
      <c r="F14" s="34">
        <f t="shared" si="6"/>
        <v>6.1</v>
      </c>
      <c r="G14" s="33">
        <v>5757</v>
      </c>
      <c r="H14" s="34">
        <f t="shared" si="7"/>
        <v>6.3</v>
      </c>
      <c r="I14" s="33">
        <v>72190</v>
      </c>
      <c r="J14" s="34">
        <f t="shared" si="8"/>
        <v>7.2</v>
      </c>
      <c r="K14" s="33">
        <v>100682</v>
      </c>
      <c r="L14" s="34">
        <f t="shared" si="9"/>
        <v>7</v>
      </c>
    </row>
    <row r="15" spans="1:12" x14ac:dyDescent="0.25">
      <c r="B15" s="32" t="s">
        <v>41</v>
      </c>
      <c r="C15" s="33">
        <v>659</v>
      </c>
      <c r="D15" s="37">
        <f>ROUND(100*C15/C$26,1)</f>
        <v>0.6</v>
      </c>
      <c r="E15" s="33">
        <v>997</v>
      </c>
      <c r="F15" s="37">
        <f>ROUND(100*E15/E$26,1)</f>
        <v>1</v>
      </c>
      <c r="G15" s="33">
        <v>1133</v>
      </c>
      <c r="H15" s="37">
        <f>ROUND(100*G15/G$26,1)</f>
        <v>1.2</v>
      </c>
      <c r="I15" s="33">
        <v>6561</v>
      </c>
      <c r="J15" s="37">
        <f>ROUND(100*I15/I$26,1)</f>
        <v>0.7</v>
      </c>
      <c r="K15" s="33">
        <v>10194</v>
      </c>
      <c r="L15" s="37">
        <f>ROUND(100*K15/K$26,1)</f>
        <v>0.7</v>
      </c>
    </row>
    <row r="16" spans="1:12" x14ac:dyDescent="0.25">
      <c r="B16" s="32" t="s">
        <v>42</v>
      </c>
      <c r="C16" s="33">
        <v>1375</v>
      </c>
      <c r="D16" s="34">
        <f>ROUND(100*C16/C$26,1)</f>
        <v>1.3</v>
      </c>
      <c r="E16" s="33">
        <v>4486</v>
      </c>
      <c r="F16" s="37">
        <f>ROUND(100*E16/E$26,1)</f>
        <v>4.4000000000000004</v>
      </c>
      <c r="G16" s="33">
        <v>2338</v>
      </c>
      <c r="H16" s="37">
        <f>ROUND(100*G16/G$26,1)</f>
        <v>2.5</v>
      </c>
      <c r="I16" s="33">
        <v>37210</v>
      </c>
      <c r="J16" s="34">
        <f>ROUND(100*I16/I$26,1)</f>
        <v>3.7</v>
      </c>
      <c r="K16" s="33">
        <v>47320</v>
      </c>
      <c r="L16" s="37">
        <f>ROUND(100*K16/K$26,1)</f>
        <v>3.3</v>
      </c>
    </row>
    <row r="17" spans="1:12" x14ac:dyDescent="0.25">
      <c r="B17" s="32" t="s">
        <v>43</v>
      </c>
      <c r="C17" s="33">
        <v>21</v>
      </c>
      <c r="D17" s="34">
        <f>ROUND(100*C17/C$26,1)</f>
        <v>0</v>
      </c>
      <c r="E17" s="33">
        <v>85</v>
      </c>
      <c r="F17" s="37">
        <f>ROUND(100*E17/E$26,1)</f>
        <v>0.1</v>
      </c>
      <c r="G17" s="33">
        <v>35</v>
      </c>
      <c r="H17" s="34">
        <f>ROUND(100*G17/G$26,1)</f>
        <v>0</v>
      </c>
      <c r="I17" s="33">
        <v>702</v>
      </c>
      <c r="J17" s="37">
        <f>ROUND(100*I17/I$26,1)</f>
        <v>0.1</v>
      </c>
      <c r="K17" s="33">
        <v>922</v>
      </c>
      <c r="L17" s="34">
        <f>ROUND(100*K17/K$26,1)</f>
        <v>0.1</v>
      </c>
    </row>
    <row r="18" spans="1:12" x14ac:dyDescent="0.25">
      <c r="B18" s="32" t="s">
        <v>44</v>
      </c>
      <c r="C18" s="33">
        <v>170</v>
      </c>
      <c r="D18" s="37">
        <f>ROUND(100*C18/C$26,1)</f>
        <v>0.2</v>
      </c>
      <c r="E18" s="33">
        <v>552</v>
      </c>
      <c r="F18" s="34">
        <f>ROUND(100*E18/E$26,1)</f>
        <v>0.5</v>
      </c>
      <c r="G18" s="33">
        <v>729</v>
      </c>
      <c r="H18" s="37">
        <f>ROUND(100*G18/G$26,1)</f>
        <v>0.8</v>
      </c>
      <c r="I18" s="33">
        <v>2260</v>
      </c>
      <c r="J18" s="37">
        <f>ROUND(100*I18/I$26,1)</f>
        <v>0.2</v>
      </c>
      <c r="K18" s="33">
        <v>4020</v>
      </c>
      <c r="L18" s="37">
        <f>ROUND(100*K18/K$26,1)</f>
        <v>0.3</v>
      </c>
    </row>
    <row r="19" spans="1:12" x14ac:dyDescent="0.25">
      <c r="A19" s="32" t="s">
        <v>13</v>
      </c>
      <c r="C19" s="33">
        <f>SUM(C20:C25)</f>
        <v>33522</v>
      </c>
      <c r="D19" s="37">
        <f>ROUND(100*C19/C$26,1)</f>
        <v>31.4</v>
      </c>
      <c r="E19" s="33">
        <f>SUM(E20:E25)</f>
        <v>59955</v>
      </c>
      <c r="F19" s="37">
        <f>ROUND(100*E19/E$26,1)</f>
        <v>58.4</v>
      </c>
      <c r="G19" s="33">
        <f>SUM(G20:G25)</f>
        <v>48422</v>
      </c>
      <c r="H19" s="37">
        <f>ROUND(100*G19/G$26,1)</f>
        <v>52.8</v>
      </c>
      <c r="I19" s="33">
        <f>SUM(I20:I25)</f>
        <v>483343</v>
      </c>
      <c r="J19" s="37">
        <f>ROUND(100*I19/I$26,1)</f>
        <v>48.3</v>
      </c>
      <c r="K19" s="33">
        <f>SUM(K20:K25)</f>
        <v>696328</v>
      </c>
      <c r="L19" s="37">
        <f>ROUND(100*K19/K$26,1)</f>
        <v>48.7</v>
      </c>
    </row>
    <row r="20" spans="1:12" x14ac:dyDescent="0.25">
      <c r="B20" s="32" t="s">
        <v>39</v>
      </c>
      <c r="C20" s="33">
        <v>12179</v>
      </c>
      <c r="D20" s="34">
        <f t="shared" ref="D20:D21" si="10">ROUND(100*C20/C$26,1)</f>
        <v>11.4</v>
      </c>
      <c r="E20" s="33">
        <v>16903</v>
      </c>
      <c r="F20" s="34">
        <f t="shared" ref="F20:F21" si="11">ROUND(100*E20/E$26,1)</f>
        <v>16.5</v>
      </c>
      <c r="G20" s="33">
        <v>15248</v>
      </c>
      <c r="H20" s="34">
        <f t="shared" ref="H20:H21" si="12">ROUND(100*G20/G$26,1)</f>
        <v>16.600000000000001</v>
      </c>
      <c r="I20" s="33">
        <v>156097</v>
      </c>
      <c r="J20" s="34">
        <f t="shared" ref="J20:J21" si="13">ROUND(100*I20/I$26,1)</f>
        <v>15.6</v>
      </c>
      <c r="K20" s="33">
        <v>223241</v>
      </c>
      <c r="L20" s="34">
        <f t="shared" ref="L20:L21" si="14">ROUND(100*K20/K$26,1)</f>
        <v>15.6</v>
      </c>
    </row>
    <row r="21" spans="1:12" x14ac:dyDescent="0.25">
      <c r="B21" s="32" t="s">
        <v>40</v>
      </c>
      <c r="C21" s="33">
        <v>10176</v>
      </c>
      <c r="D21" s="34">
        <f t="shared" si="10"/>
        <v>9.5</v>
      </c>
      <c r="E21" s="33">
        <v>15933</v>
      </c>
      <c r="F21" s="34">
        <f t="shared" si="11"/>
        <v>15.5</v>
      </c>
      <c r="G21" s="33">
        <v>14493</v>
      </c>
      <c r="H21" s="34">
        <f t="shared" si="12"/>
        <v>15.8</v>
      </c>
      <c r="I21" s="33">
        <v>152130</v>
      </c>
      <c r="J21" s="34">
        <f t="shared" si="13"/>
        <v>15.2</v>
      </c>
      <c r="K21" s="33">
        <v>218234</v>
      </c>
      <c r="L21" s="34">
        <f t="shared" si="14"/>
        <v>15.3</v>
      </c>
    </row>
    <row r="22" spans="1:12" x14ac:dyDescent="0.25">
      <c r="B22" s="32" t="s">
        <v>41</v>
      </c>
      <c r="C22" s="33">
        <v>2445</v>
      </c>
      <c r="D22" s="37">
        <f>ROUND(100*C22/C$26,1)</f>
        <v>2.2999999999999998</v>
      </c>
      <c r="E22" s="33">
        <v>7128</v>
      </c>
      <c r="F22" s="37">
        <f>ROUND(100*E22/E$26,1)</f>
        <v>6.9</v>
      </c>
      <c r="G22" s="33">
        <v>3919</v>
      </c>
      <c r="H22" s="34">
        <f>ROUND(100*G22/G$26,1)</f>
        <v>4.3</v>
      </c>
      <c r="I22" s="33">
        <v>27365</v>
      </c>
      <c r="J22" s="37">
        <f>ROUND(100*I22/I$26,1)</f>
        <v>2.7</v>
      </c>
      <c r="K22" s="33">
        <v>47564</v>
      </c>
      <c r="L22" s="37">
        <f>ROUND(100*K22/K$26,1)</f>
        <v>3.3</v>
      </c>
    </row>
    <row r="23" spans="1:12" x14ac:dyDescent="0.25">
      <c r="B23" s="32" t="s">
        <v>42</v>
      </c>
      <c r="C23" s="33">
        <v>8327</v>
      </c>
      <c r="D23" s="37">
        <f>ROUND(100*C23/C$26,1)</f>
        <v>7.8</v>
      </c>
      <c r="E23" s="33">
        <v>18264</v>
      </c>
      <c r="F23" s="34">
        <f>ROUND(100*E23/E$26,1)</f>
        <v>17.8</v>
      </c>
      <c r="G23" s="33">
        <v>13107</v>
      </c>
      <c r="H23" s="37">
        <f>ROUND(100*G23/G$26,1)</f>
        <v>14.3</v>
      </c>
      <c r="I23" s="33">
        <v>142894</v>
      </c>
      <c r="J23" s="37">
        <f>ROUND(100*I23/I$26,1)</f>
        <v>14.3</v>
      </c>
      <c r="K23" s="33">
        <v>197920</v>
      </c>
      <c r="L23" s="34">
        <f>ROUND(100*K23/K$26,1)</f>
        <v>13.8</v>
      </c>
    </row>
    <row r="24" spans="1:12" x14ac:dyDescent="0.25">
      <c r="B24" s="32" t="s">
        <v>43</v>
      </c>
      <c r="C24" s="33">
        <v>31</v>
      </c>
      <c r="D24" s="34">
        <f>ROUND(100*C24/C$26,1)</f>
        <v>0</v>
      </c>
      <c r="E24" s="33">
        <v>307</v>
      </c>
      <c r="F24" s="37">
        <f>ROUND(100*E24/E$26,1)</f>
        <v>0.3</v>
      </c>
      <c r="G24" s="33">
        <v>94</v>
      </c>
      <c r="H24" s="34">
        <f>ROUND(100*G24/G$26,1)</f>
        <v>0.1</v>
      </c>
      <c r="I24" s="33">
        <v>1150</v>
      </c>
      <c r="J24" s="34">
        <f>ROUND(100*I24/I$26,1)</f>
        <v>0.1</v>
      </c>
      <c r="K24" s="33">
        <v>1720</v>
      </c>
      <c r="L24" s="37">
        <f>ROUND(100*K24/K$26,1)</f>
        <v>0.1</v>
      </c>
    </row>
    <row r="25" spans="1:12" x14ac:dyDescent="0.25">
      <c r="B25" s="32" t="s">
        <v>44</v>
      </c>
      <c r="C25" s="33">
        <v>364</v>
      </c>
      <c r="D25" s="37">
        <f>ROUND(100*C25/C$26,1)</f>
        <v>0.3</v>
      </c>
      <c r="E25" s="33">
        <v>1420</v>
      </c>
      <c r="F25" s="34">
        <f>ROUND(100*E25/E$26,1)</f>
        <v>1.4</v>
      </c>
      <c r="G25" s="33">
        <v>1561</v>
      </c>
      <c r="H25" s="37">
        <f>ROUND(100*G25/G$26,1)</f>
        <v>1.7</v>
      </c>
      <c r="I25" s="33">
        <v>3707</v>
      </c>
      <c r="J25" s="37">
        <f>ROUND(100*I25/I$26,1)</f>
        <v>0.4</v>
      </c>
      <c r="K25" s="33">
        <v>7649</v>
      </c>
      <c r="L25" s="37">
        <f>ROUND(100*K25/K$26,1)</f>
        <v>0.5</v>
      </c>
    </row>
    <row r="26" spans="1:12" x14ac:dyDescent="0.25">
      <c r="A26" s="32" t="s">
        <v>14</v>
      </c>
      <c r="C26" s="33">
        <f t="shared" ref="C26:L26" si="15">SUM(C5,C12,C19)</f>
        <v>106615</v>
      </c>
      <c r="D26" s="34">
        <f t="shared" si="15"/>
        <v>100</v>
      </c>
      <c r="E26" s="33">
        <f t="shared" si="15"/>
        <v>102588</v>
      </c>
      <c r="F26" s="34">
        <f t="shared" si="15"/>
        <v>100</v>
      </c>
      <c r="G26" s="33">
        <f t="shared" si="15"/>
        <v>91788</v>
      </c>
      <c r="H26" s="34">
        <f t="shared" si="15"/>
        <v>100</v>
      </c>
      <c r="I26" s="33">
        <f t="shared" si="15"/>
        <v>999846</v>
      </c>
      <c r="J26" s="34">
        <f t="shared" si="15"/>
        <v>99.899999999999991</v>
      </c>
      <c r="K26" s="33">
        <f t="shared" si="15"/>
        <v>1430070</v>
      </c>
      <c r="L26" s="34">
        <f t="shared" si="15"/>
        <v>100</v>
      </c>
    </row>
    <row r="27" spans="1:12" x14ac:dyDescent="0.25">
      <c r="A27" s="32" t="s">
        <v>15</v>
      </c>
      <c r="C27" s="33"/>
      <c r="D27" s="34">
        <f>ROUND(100*C26/$K26,1)</f>
        <v>7.5</v>
      </c>
      <c r="E27" s="33"/>
      <c r="F27" s="34">
        <f>ROUND(100*E26/$K26,1)</f>
        <v>7.2</v>
      </c>
      <c r="G27" s="33"/>
      <c r="H27" s="34">
        <f>ROUND(100*G26/$K26,1)</f>
        <v>6.4</v>
      </c>
      <c r="I27" s="33"/>
      <c r="J27" s="34">
        <f>ROUND(100*I26/$K26,1)</f>
        <v>69.900000000000006</v>
      </c>
      <c r="K27" s="33"/>
      <c r="L27" s="34"/>
    </row>
    <row r="29" spans="1:12" ht="15.6" x14ac:dyDescent="0.3">
      <c r="A29" s="24" t="s">
        <v>16</v>
      </c>
    </row>
    <row r="30" spans="1:12" ht="18" customHeight="1" x14ac:dyDescent="0.25">
      <c r="A30" s="32" t="s">
        <v>24</v>
      </c>
    </row>
    <row r="31" spans="1:12" ht="31.95" customHeight="1" x14ac:dyDescent="0.25">
      <c r="A31" s="39" t="s">
        <v>19</v>
      </c>
      <c r="B31" s="39"/>
      <c r="C31" s="39"/>
      <c r="D31" s="39"/>
      <c r="E31" s="39"/>
      <c r="F31" s="39"/>
      <c r="G31" s="39"/>
      <c r="H31" s="39"/>
      <c r="I31" s="39"/>
      <c r="J31" s="39"/>
      <c r="K31" s="39"/>
      <c r="L31" s="39"/>
    </row>
    <row r="32" spans="1:12" ht="18" customHeight="1" x14ac:dyDescent="0.25">
      <c r="A32" s="7" t="s">
        <v>17</v>
      </c>
      <c r="B32" s="7"/>
      <c r="C32" s="7"/>
      <c r="D32" s="7"/>
      <c r="E32" s="7"/>
      <c r="F32" s="7"/>
      <c r="G32" s="7"/>
      <c r="H32" s="7"/>
      <c r="I32" s="7"/>
      <c r="J32" s="7"/>
      <c r="K32" s="7"/>
      <c r="L32" s="7"/>
    </row>
    <row r="33" spans="1:1" ht="18" customHeight="1" x14ac:dyDescent="0.25">
      <c r="A33" s="32" t="s">
        <v>18</v>
      </c>
    </row>
  </sheetData>
  <mergeCells count="6">
    <mergeCell ref="C3:D3"/>
    <mergeCell ref="E3:F3"/>
    <mergeCell ref="G3:H3"/>
    <mergeCell ref="I3:J3"/>
    <mergeCell ref="K3:L3"/>
    <mergeCell ref="A31:L31"/>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3CE9-6D34-4268-8614-8299B1EDDB99}">
  <dimension ref="A1:G41"/>
  <sheetViews>
    <sheetView workbookViewId="0">
      <pane ySplit="1" topLeftCell="A2" activePane="bottomLeft" state="frozen"/>
      <selection activeCell="A2" sqref="A2"/>
      <selection pane="bottomLeft" activeCell="A2" sqref="A2"/>
    </sheetView>
  </sheetViews>
  <sheetFormatPr defaultRowHeight="15" x14ac:dyDescent="0.25"/>
  <cols>
    <col min="1" max="1" width="32.33203125" style="41" customWidth="1"/>
    <col min="2" max="3" width="14.77734375" style="41" customWidth="1"/>
    <col min="4" max="4" width="12.77734375" style="41" bestFit="1" customWidth="1"/>
    <col min="5" max="16384" width="8.88671875" style="41"/>
  </cols>
  <sheetData>
    <row r="1" spans="1:7" ht="15.6" x14ac:dyDescent="0.3">
      <c r="A1" s="40" t="s">
        <v>48</v>
      </c>
      <c r="B1" s="40"/>
      <c r="C1" s="40"/>
      <c r="D1" s="40"/>
      <c r="E1" s="40"/>
      <c r="F1" s="40"/>
      <c r="G1" s="40"/>
    </row>
    <row r="3" spans="1:7" ht="15.6" x14ac:dyDescent="0.3">
      <c r="A3" s="40" t="s">
        <v>49</v>
      </c>
      <c r="B3" s="42" t="s">
        <v>50</v>
      </c>
      <c r="C3" s="42" t="s">
        <v>51</v>
      </c>
      <c r="D3" s="43" t="s">
        <v>34</v>
      </c>
    </row>
    <row r="4" spans="1:7" x14ac:dyDescent="0.25">
      <c r="A4" s="41" t="s">
        <v>0</v>
      </c>
      <c r="B4" s="44">
        <f>(Table3.2!B$35-Table3.2!B$5)/Table3.2!B$5</f>
        <v>1.0934873949579831</v>
      </c>
      <c r="C4" s="44">
        <f>(Table3.2!D35-Table3.2!D5)/Table3.2!D5</f>
        <v>1.7792956243329776</v>
      </c>
    </row>
    <row r="5" spans="1:7" x14ac:dyDescent="0.25">
      <c r="A5" s="41" t="s">
        <v>52</v>
      </c>
      <c r="B5" s="44">
        <f>(Table3.2!B36-Table3.2!B6)/Table3.2!B6</f>
        <v>0.18118838262723155</v>
      </c>
      <c r="C5" s="44">
        <f>(Table3.2!D36-Table3.2!D6)/Table3.2!D6</f>
        <v>1.4605670717178938</v>
      </c>
    </row>
    <row r="6" spans="1:7" x14ac:dyDescent="0.25">
      <c r="A6" s="41" t="s">
        <v>2</v>
      </c>
      <c r="B6" s="44">
        <f>(Table3.2!B37-Table3.2!B7)/Table3.2!B7</f>
        <v>1.3843762145355616</v>
      </c>
      <c r="C6" s="44">
        <f>(Table3.2!D37-Table3.2!D7)/Table3.2!D7</f>
        <v>1.8654760524179519</v>
      </c>
    </row>
    <row r="7" spans="1:7" x14ac:dyDescent="0.25">
      <c r="A7" s="41" t="s">
        <v>3</v>
      </c>
      <c r="B7" s="44">
        <f>(Table3.2!B38-Table3.2!B8)/Table3.2!B8</f>
        <v>-9.6279175507729617E-2</v>
      </c>
      <c r="C7" s="44">
        <f>(Table3.2!D38-Table3.2!D8)/Table3.2!D8</f>
        <v>0.23631606378554243</v>
      </c>
    </row>
    <row r="8" spans="1:7" x14ac:dyDescent="0.25">
      <c r="A8" s="41" t="s">
        <v>53</v>
      </c>
      <c r="B8" s="44">
        <f>(Table3.2!B39-Table3.2!B9)/Table3.2!B9</f>
        <v>3.5655940594059405</v>
      </c>
      <c r="C8" s="44">
        <f>(Table3.2!D39-Table3.2!D9)/Table3.2!D9</f>
        <v>1.5735721763405839</v>
      </c>
    </row>
    <row r="9" spans="1:7" x14ac:dyDescent="0.25">
      <c r="A9" s="45" t="s">
        <v>14</v>
      </c>
      <c r="B9" s="44">
        <f>(Table3.2!B40-Table3.2!B10)/Table3.2!B10</f>
        <v>6.6691469056322991E-2</v>
      </c>
      <c r="C9" s="44">
        <f>(Table3.2!D40-Table3.2!D10)/Table3.2!D10</f>
        <v>0.45101472521107622</v>
      </c>
      <c r="D9" s="44">
        <f>(Table3.2!B$41-Table3.2!B$11)/Table3.2!B$11</f>
        <v>0.10303458009880029</v>
      </c>
    </row>
    <row r="11" spans="1:7" ht="15.6" x14ac:dyDescent="0.3">
      <c r="A11" s="40" t="s">
        <v>54</v>
      </c>
      <c r="B11" s="42" t="s">
        <v>50</v>
      </c>
      <c r="C11" s="42" t="s">
        <v>51</v>
      </c>
    </row>
    <row r="12" spans="1:7" x14ac:dyDescent="0.25">
      <c r="A12" s="41" t="s">
        <v>0</v>
      </c>
      <c r="B12" s="44">
        <f>(Table3.3!B35-Table3.3!B5)/Table3.3!B5</f>
        <v>0.94512610770279482</v>
      </c>
      <c r="C12" s="44">
        <f>(Table3.3!D35-Table3.3!D5)/Table3.3!D5</f>
        <v>2.3567852437417653</v>
      </c>
    </row>
    <row r="13" spans="1:7" x14ac:dyDescent="0.25">
      <c r="A13" s="41" t="s">
        <v>52</v>
      </c>
      <c r="B13" s="44">
        <f>(Table3.3!B36-Table3.3!B6)/Table3.3!B6</f>
        <v>0.12602739726027398</v>
      </c>
      <c r="C13" s="44">
        <f>(Table3.3!D36-Table3.3!D6)/Table3.3!D6</f>
        <v>1.3685926462597355</v>
      </c>
    </row>
    <row r="14" spans="1:7" x14ac:dyDescent="0.25">
      <c r="A14" s="41" t="s">
        <v>2</v>
      </c>
      <c r="B14" s="44">
        <f>(Table3.3!B37-Table3.3!B7)/Table3.3!B7</f>
        <v>0.20160295930949446</v>
      </c>
      <c r="C14" s="44">
        <f>(Table3.3!D37-Table3.3!D7)/Table3.3!D7</f>
        <v>1.7578516158397814</v>
      </c>
    </row>
    <row r="15" spans="1:7" x14ac:dyDescent="0.25">
      <c r="A15" s="41" t="s">
        <v>3</v>
      </c>
      <c r="B15" s="44">
        <f>(Table3.3!B38-Table3.3!B8)/Table3.3!B8</f>
        <v>-0.28042836548362737</v>
      </c>
      <c r="C15" s="44">
        <f>(Table3.3!D38-Table3.3!D8)/Table3.3!D8</f>
        <v>0.30365029185758768</v>
      </c>
    </row>
    <row r="16" spans="1:7" x14ac:dyDescent="0.25">
      <c r="A16" s="41" t="s">
        <v>53</v>
      </c>
      <c r="B16" s="44">
        <f>(Table3.3!B39-Table3.3!B9)/Table3.3!B9</f>
        <v>2.1355013550135502</v>
      </c>
      <c r="C16" s="44">
        <f>(Table3.3!D39-Table3.3!D9)/Table3.3!D9</f>
        <v>1.3166166595227891</v>
      </c>
    </row>
    <row r="17" spans="1:4" x14ac:dyDescent="0.25">
      <c r="A17" s="45" t="s">
        <v>14</v>
      </c>
      <c r="B17" s="44">
        <f>(Table3.3!B40-Table3.3!B10)/Table3.3!B10</f>
        <v>-0.14722972776664051</v>
      </c>
      <c r="C17" s="44">
        <f>(Table3.3!D40-Table3.3!D10)/Table3.3!D10</f>
        <v>0.56181538110451845</v>
      </c>
      <c r="D17" s="44">
        <f>(Table3.3!B$41-Table3.3!B$11)/Table3.3!B$11</f>
        <v>-0.13844325609031491</v>
      </c>
    </row>
    <row r="19" spans="1:4" ht="15.6" x14ac:dyDescent="0.3">
      <c r="A19" s="40" t="s">
        <v>55</v>
      </c>
      <c r="B19" s="42" t="s">
        <v>50</v>
      </c>
      <c r="C19" s="42" t="s">
        <v>51</v>
      </c>
    </row>
    <row r="20" spans="1:4" x14ac:dyDescent="0.25">
      <c r="A20" s="41" t="s">
        <v>0</v>
      </c>
      <c r="B20" s="44">
        <f>(Table3.4!B35-Table3.4!B5)/Table3.4!B5</f>
        <v>0.61409072108093199</v>
      </c>
      <c r="C20" s="44">
        <f>(Table3.4!D35-Table3.4!D5)/Table3.4!D5</f>
        <v>2.3296466145130834</v>
      </c>
    </row>
    <row r="21" spans="1:4" x14ac:dyDescent="0.25">
      <c r="A21" s="41" t="s">
        <v>52</v>
      </c>
      <c r="B21" s="44">
        <f>(Table3.4!B36-Table3.4!B6)/Table3.4!B6</f>
        <v>-8.5620052770448554E-2</v>
      </c>
      <c r="C21" s="44">
        <f>(Table3.4!D36-Table3.4!D6)/Table3.4!D6</f>
        <v>2.8503631961259082</v>
      </c>
    </row>
    <row r="22" spans="1:4" x14ac:dyDescent="0.25">
      <c r="A22" s="41" t="s">
        <v>2</v>
      </c>
      <c r="B22" s="44">
        <f>(Table3.4!B37-Table3.4!B7)/Table3.4!B7</f>
        <v>0.21497197758206565</v>
      </c>
      <c r="C22" s="44">
        <f>(Table3.4!D37-Table3.4!D7)/Table3.4!D7</f>
        <v>3.7700026406126219</v>
      </c>
    </row>
    <row r="23" spans="1:4" x14ac:dyDescent="0.25">
      <c r="A23" s="41" t="s">
        <v>3</v>
      </c>
      <c r="B23" s="44">
        <f>(Table3.4!B38-Table3.4!B8)/Table3.4!B8</f>
        <v>-0.27225639079830932</v>
      </c>
      <c r="C23" s="44">
        <f>(Table3.4!D38-Table3.4!D8)/Table3.4!D8</f>
        <v>1.1020263876350109</v>
      </c>
    </row>
    <row r="24" spans="1:4" x14ac:dyDescent="0.25">
      <c r="A24" s="41" t="s">
        <v>53</v>
      </c>
      <c r="B24" s="44">
        <f>(Table3.4!B39-Table3.4!B9)/Table3.4!B9</f>
        <v>2.6262178919397696</v>
      </c>
      <c r="C24" s="44">
        <f>(Table3.4!D39-Table3.4!D9)/Table3.4!D9</f>
        <v>2.2178841309823678</v>
      </c>
    </row>
    <row r="25" spans="1:4" x14ac:dyDescent="0.25">
      <c r="A25" s="45" t="s">
        <v>14</v>
      </c>
      <c r="B25" s="44">
        <f>(Table3.4!B40-Table3.4!B10)/Table3.4!B10</f>
        <v>-0.14802753038829072</v>
      </c>
      <c r="C25" s="44">
        <f>(Table3.4!D40-Table3.4!D10)/Table3.4!D10</f>
        <v>1.4156694513434185</v>
      </c>
      <c r="D25" s="44">
        <f>(Table3.4!B$41-Table3.4!B$11)/Table3.4!B$11</f>
        <v>0.14177978883861236</v>
      </c>
    </row>
    <row r="27" spans="1:4" ht="15.6" x14ac:dyDescent="0.3">
      <c r="A27" s="40" t="s">
        <v>8</v>
      </c>
      <c r="B27" s="42" t="s">
        <v>50</v>
      </c>
      <c r="C27" s="42" t="s">
        <v>51</v>
      </c>
    </row>
    <row r="28" spans="1:4" x14ac:dyDescent="0.25">
      <c r="A28" s="41" t="s">
        <v>0</v>
      </c>
      <c r="B28" s="44">
        <f>(Table3.5!B35-Table3.5!B5)/Table3.5!B5</f>
        <v>2.4268261964735518</v>
      </c>
      <c r="C28" s="44">
        <f>(Table3.5!D35-Table3.5!D5)/Table3.5!D5</f>
        <v>1.8786520104136535</v>
      </c>
    </row>
    <row r="29" spans="1:4" x14ac:dyDescent="0.25">
      <c r="A29" s="41" t="s">
        <v>52</v>
      </c>
      <c r="B29" s="44">
        <f>(Table3.5!B36-Table3.5!B6)/Table3.5!B6</f>
        <v>1.1042542016806722</v>
      </c>
      <c r="C29" s="44">
        <f>(Table3.5!D36-Table3.5!D6)/Table3.5!D6</f>
        <v>2.2495798319327731</v>
      </c>
    </row>
    <row r="30" spans="1:4" x14ac:dyDescent="0.25">
      <c r="A30" s="41" t="s">
        <v>2</v>
      </c>
      <c r="B30" s="44">
        <f>(Table3.5!B37-Table3.5!B7)/Table3.5!B7</f>
        <v>2.4263021795345399</v>
      </c>
      <c r="C30" s="44">
        <f>(Table3.5!D37-Table3.5!D7)/Table3.5!D7</f>
        <v>3.9758099352051834</v>
      </c>
    </row>
    <row r="31" spans="1:4" x14ac:dyDescent="0.25">
      <c r="A31" s="41" t="s">
        <v>3</v>
      </c>
      <c r="B31" s="44">
        <f>(Table3.5!B38-Table3.5!B8)/Table3.5!B8</f>
        <v>0.12745828496179371</v>
      </c>
      <c r="C31" s="44">
        <f>(Table3.5!D38-Table3.5!D8)/Table3.5!D8</f>
        <v>1.0737478860413685</v>
      </c>
    </row>
    <row r="32" spans="1:4" x14ac:dyDescent="0.25">
      <c r="A32" s="41" t="s">
        <v>53</v>
      </c>
      <c r="B32" s="44">
        <f>(Table3.5!B39-Table3.5!B9)/Table3.5!B9</f>
        <v>4.7875161707632596</v>
      </c>
      <c r="C32" s="44">
        <f>(Table3.5!D39-Table3.5!D9)/Table3.5!D9</f>
        <v>1.9035068846815835</v>
      </c>
    </row>
    <row r="33" spans="1:4" x14ac:dyDescent="0.25">
      <c r="A33" s="45" t="s">
        <v>14</v>
      </c>
      <c r="B33" s="44">
        <f>(Table3.5!B40-Table3.5!B10)/Table3.5!B10</f>
        <v>0.44788791709595183</v>
      </c>
      <c r="C33" s="44">
        <f>(Table3.5!D40-Table3.5!D10)/Table3.5!D10</f>
        <v>1.3182236144091346</v>
      </c>
      <c r="D33" s="44">
        <f>(Table3.5!B$41-Table3.5!B$11)/Table3.5!B$11</f>
        <v>0.77600000000000002</v>
      </c>
    </row>
    <row r="35" spans="1:4" ht="31.2" x14ac:dyDescent="0.3">
      <c r="A35" s="46" t="s">
        <v>56</v>
      </c>
      <c r="B35" s="42" t="s">
        <v>50</v>
      </c>
      <c r="C35" s="42" t="s">
        <v>51</v>
      </c>
    </row>
    <row r="36" spans="1:4" x14ac:dyDescent="0.25">
      <c r="A36" s="41" t="s">
        <v>0</v>
      </c>
      <c r="B36" s="44">
        <f>(Table3.6!B35-Table3.6!B5)/Table3.6!B5</f>
        <v>1.4266886326194399</v>
      </c>
      <c r="C36" s="44">
        <f>(Table3.6!D35-Table3.6!D5)/Table3.6!D5</f>
        <v>2.0368043557928903</v>
      </c>
    </row>
    <row r="37" spans="1:4" x14ac:dyDescent="0.25">
      <c r="A37" s="41" t="s">
        <v>52</v>
      </c>
      <c r="B37" s="44">
        <f>(Table3.6!B36-Table3.6!B6)/Table3.6!B6</f>
        <v>0.25236079452946925</v>
      </c>
      <c r="C37" s="44">
        <f>(Table3.6!D36-Table3.6!D6)/Table3.6!D6</f>
        <v>1.8522437851992681</v>
      </c>
    </row>
    <row r="38" spans="1:4" x14ac:dyDescent="0.25">
      <c r="A38" s="41" t="s">
        <v>2</v>
      </c>
      <c r="B38" s="44">
        <f>(Table3.6!B37-Table3.6!B7)/Table3.6!B7</f>
        <v>0.87707100591715981</v>
      </c>
      <c r="C38" s="44">
        <f>(Table3.6!D37-Table3.6!D7)/Table3.6!D7</f>
        <v>2.4735080286625868</v>
      </c>
    </row>
    <row r="39" spans="1:4" x14ac:dyDescent="0.25">
      <c r="A39" s="41" t="s">
        <v>3</v>
      </c>
      <c r="B39" s="44">
        <f>(Table3.6!B38-Table3.6!B8)/Table3.6!B8</f>
        <v>-0.11054575418254588</v>
      </c>
      <c r="C39" s="44">
        <f>(Table3.6!D38-Table3.6!D8)/Table3.6!D8</f>
        <v>0.57396523132114208</v>
      </c>
    </row>
    <row r="40" spans="1:4" x14ac:dyDescent="0.25">
      <c r="A40" s="41" t="s">
        <v>53</v>
      </c>
      <c r="B40" s="44">
        <f>(Table3.6!B39-Table3.6!B9)/Table3.6!B9</f>
        <v>3.5757742601514111</v>
      </c>
      <c r="C40" s="44">
        <f>(Table3.6!D39-Table3.6!D9)/Table3.6!D9</f>
        <v>1.7887855897733875</v>
      </c>
    </row>
    <row r="41" spans="1:4" x14ac:dyDescent="0.25">
      <c r="A41" s="45" t="s">
        <v>14</v>
      </c>
      <c r="B41" s="44">
        <f>(Table3.6!B40-Table3.6!B10)/Table3.6!B10</f>
        <v>8.3950010900971567E-2</v>
      </c>
      <c r="C41" s="44">
        <f>(Table3.6!D40-Table3.6!D10)/Table3.6!D10</f>
        <v>0.83458578858702448</v>
      </c>
      <c r="D41" s="44">
        <f>(Table3.6!B$41-Table3.6!B$11)/Table3.6!B$11</f>
        <v>2.6748971193415638E-2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1C69-48AF-4418-8D90-F949B67467A1}">
  <dimension ref="A1:G47"/>
  <sheetViews>
    <sheetView workbookViewId="0">
      <selection activeCell="A2" sqref="A2"/>
    </sheetView>
  </sheetViews>
  <sheetFormatPr defaultRowHeight="15" x14ac:dyDescent="0.25"/>
  <cols>
    <col min="1" max="1" width="25.6640625" style="41" customWidth="1"/>
    <col min="2" max="2" width="10.5546875" style="41" customWidth="1"/>
    <col min="3" max="3" width="8.109375" style="41" customWidth="1"/>
    <col min="4" max="4" width="10.5546875" style="41" customWidth="1"/>
    <col min="5" max="5" width="8.109375" style="41" customWidth="1"/>
    <col min="6" max="7" width="14.77734375" style="41" customWidth="1"/>
    <col min="8" max="16384" width="8.88671875" style="41"/>
  </cols>
  <sheetData>
    <row r="1" spans="1:7" ht="15.6" x14ac:dyDescent="0.3">
      <c r="A1" s="60" t="s">
        <v>57</v>
      </c>
      <c r="B1" s="60"/>
      <c r="C1" s="60"/>
      <c r="D1" s="60"/>
      <c r="E1" s="60"/>
      <c r="F1" s="60"/>
      <c r="G1" s="60"/>
    </row>
    <row r="2" spans="1:7" ht="6" customHeight="1" x14ac:dyDescent="0.25"/>
    <row r="3" spans="1:7" ht="15.6" x14ac:dyDescent="0.3">
      <c r="A3" s="42">
        <v>1995</v>
      </c>
      <c r="B3" s="48" t="s">
        <v>50</v>
      </c>
      <c r="C3" s="48"/>
      <c r="D3" s="48" t="s">
        <v>51</v>
      </c>
      <c r="E3" s="48"/>
      <c r="F3" s="49" t="s">
        <v>58</v>
      </c>
      <c r="G3" s="49"/>
    </row>
    <row r="4" spans="1:7" ht="15.6" x14ac:dyDescent="0.3">
      <c r="A4" s="40" t="s">
        <v>59</v>
      </c>
      <c r="B4" s="42" t="s">
        <v>60</v>
      </c>
      <c r="C4" s="42" t="s">
        <v>6</v>
      </c>
      <c r="D4" s="42" t="s">
        <v>60</v>
      </c>
      <c r="E4" s="42" t="s">
        <v>6</v>
      </c>
      <c r="F4" s="42" t="s">
        <v>50</v>
      </c>
      <c r="G4" s="42" t="s">
        <v>51</v>
      </c>
    </row>
    <row r="5" spans="1:7" x14ac:dyDescent="0.25">
      <c r="A5" s="41" t="s">
        <v>21</v>
      </c>
      <c r="B5" s="50">
        <v>1904</v>
      </c>
      <c r="C5" s="41">
        <f>ROUND(100*B5/B$10,1)</f>
        <v>3.1</v>
      </c>
      <c r="D5" s="50">
        <v>4685</v>
      </c>
      <c r="E5" s="41">
        <f>ROUND(100*D5/D$10,1)</f>
        <v>2.1</v>
      </c>
      <c r="F5" s="51">
        <f>ROUND(100*B5/($B$10+$D$10),1)</f>
        <v>0.7</v>
      </c>
      <c r="G5" s="51">
        <f>ROUND(100*D5/($B$10+$D$10),1)</f>
        <v>1.6</v>
      </c>
    </row>
    <row r="6" spans="1:7" x14ac:dyDescent="0.25">
      <c r="A6" s="41" t="s">
        <v>52</v>
      </c>
      <c r="B6" s="50">
        <v>3753</v>
      </c>
      <c r="C6" s="41">
        <f t="shared" ref="C6:E9" si="0">ROUND(100*B6/B$10,1)</f>
        <v>6.1</v>
      </c>
      <c r="D6" s="50">
        <v>12591</v>
      </c>
      <c r="E6" s="41">
        <f t="shared" si="0"/>
        <v>5.6</v>
      </c>
      <c r="F6" s="51">
        <f>ROUND(100*B6/($B$10+$D$10),1)</f>
        <v>1.3</v>
      </c>
      <c r="G6" s="51">
        <f t="shared" ref="G6:G9" si="1">ROUND(100*D6/($B$10+$D$10),1)</f>
        <v>4.4000000000000004</v>
      </c>
    </row>
    <row r="7" spans="1:7" x14ac:dyDescent="0.25">
      <c r="A7" s="41" t="s">
        <v>2</v>
      </c>
      <c r="B7" s="50">
        <v>2573</v>
      </c>
      <c r="C7" s="41">
        <f t="shared" si="0"/>
        <v>4.2</v>
      </c>
      <c r="D7" s="50">
        <v>8623</v>
      </c>
      <c r="E7" s="41">
        <f t="shared" si="0"/>
        <v>3.8</v>
      </c>
      <c r="F7" s="51">
        <f t="shared" ref="F7:F9" si="2">ROUND(100*B7/($B$10+$D$10),1)</f>
        <v>0.9</v>
      </c>
      <c r="G7" s="52">
        <f t="shared" si="1"/>
        <v>3</v>
      </c>
    </row>
    <row r="8" spans="1:7" x14ac:dyDescent="0.25">
      <c r="A8" s="41" t="s">
        <v>3</v>
      </c>
      <c r="B8" s="50">
        <v>52784</v>
      </c>
      <c r="C8" s="41">
        <f t="shared" si="0"/>
        <v>85.4</v>
      </c>
      <c r="D8" s="50">
        <v>189949</v>
      </c>
      <c r="E8" s="41">
        <f t="shared" si="0"/>
        <v>84.6</v>
      </c>
      <c r="F8" s="51">
        <f t="shared" si="2"/>
        <v>18.399999999999999</v>
      </c>
      <c r="G8" s="51">
        <f t="shared" si="1"/>
        <v>66.400000000000006</v>
      </c>
    </row>
    <row r="9" spans="1:7" x14ac:dyDescent="0.25">
      <c r="A9" s="41" t="s">
        <v>53</v>
      </c>
      <c r="B9" s="50">
        <v>808</v>
      </c>
      <c r="C9" s="41">
        <f t="shared" si="0"/>
        <v>1.3</v>
      </c>
      <c r="D9" s="50">
        <v>8597</v>
      </c>
      <c r="E9" s="41">
        <f t="shared" si="0"/>
        <v>3.8</v>
      </c>
      <c r="F9" s="51">
        <f t="shared" si="2"/>
        <v>0.3</v>
      </c>
      <c r="G9" s="52">
        <f t="shared" si="1"/>
        <v>3</v>
      </c>
    </row>
    <row r="10" spans="1:7" x14ac:dyDescent="0.25">
      <c r="A10" s="45" t="s">
        <v>14</v>
      </c>
      <c r="B10" s="53">
        <f t="shared" ref="B10:G10" si="3">SUM(B5:B9)</f>
        <v>61822</v>
      </c>
      <c r="C10" s="54">
        <f t="shared" si="3"/>
        <v>100.10000000000001</v>
      </c>
      <c r="D10" s="53">
        <f t="shared" si="3"/>
        <v>224445</v>
      </c>
      <c r="E10" s="54">
        <f t="shared" si="3"/>
        <v>99.899999999999991</v>
      </c>
      <c r="F10" s="55">
        <f t="shared" si="3"/>
        <v>21.599999999999998</v>
      </c>
      <c r="G10" s="55">
        <f t="shared" si="3"/>
        <v>78.400000000000006</v>
      </c>
    </row>
    <row r="11" spans="1:7" x14ac:dyDescent="0.25">
      <c r="A11" s="45" t="s">
        <v>61</v>
      </c>
      <c r="B11" s="50">
        <v>1417</v>
      </c>
    </row>
    <row r="13" spans="1:7" ht="15.6" x14ac:dyDescent="0.3">
      <c r="A13" s="42">
        <v>2005</v>
      </c>
      <c r="B13" s="48" t="s">
        <v>50</v>
      </c>
      <c r="C13" s="48"/>
      <c r="D13" s="48" t="s">
        <v>51</v>
      </c>
      <c r="E13" s="48"/>
      <c r="F13" s="49" t="s">
        <v>58</v>
      </c>
      <c r="G13" s="49"/>
    </row>
    <row r="14" spans="1:7" ht="15.6" x14ac:dyDescent="0.3">
      <c r="A14" s="40" t="s">
        <v>59</v>
      </c>
      <c r="B14" s="42" t="s">
        <v>60</v>
      </c>
      <c r="C14" s="42" t="s">
        <v>6</v>
      </c>
      <c r="D14" s="42" t="s">
        <v>60</v>
      </c>
      <c r="E14" s="42" t="s">
        <v>6</v>
      </c>
      <c r="F14" s="42" t="s">
        <v>50</v>
      </c>
      <c r="G14" s="42" t="s">
        <v>51</v>
      </c>
    </row>
    <row r="15" spans="1:7" x14ac:dyDescent="0.25">
      <c r="A15" s="41" t="s">
        <v>21</v>
      </c>
      <c r="B15" s="50">
        <v>3122</v>
      </c>
      <c r="C15" s="41">
        <f>ROUND(100*B15/B$20,1)</f>
        <v>4.5999999999999996</v>
      </c>
      <c r="D15" s="50">
        <v>9024</v>
      </c>
      <c r="E15" s="41">
        <f>ROUND(100*D15/D$20,1)</f>
        <v>2.8</v>
      </c>
      <c r="F15" s="51">
        <f>ROUND(100*B15/($B$20+$D$20),1)</f>
        <v>0.8</v>
      </c>
      <c r="G15" s="51">
        <f>ROUND(100*D15/($B$20+$D$20),1)</f>
        <v>2.2999999999999998</v>
      </c>
    </row>
    <row r="16" spans="1:7" x14ac:dyDescent="0.25">
      <c r="A16" s="41" t="s">
        <v>52</v>
      </c>
      <c r="B16" s="50">
        <v>4296</v>
      </c>
      <c r="C16" s="41">
        <f t="shared" ref="C16:E19" si="4">ROUND(100*B16/B$20,1)</f>
        <v>6.4</v>
      </c>
      <c r="D16" s="50">
        <v>24361</v>
      </c>
      <c r="E16" s="41">
        <f t="shared" si="4"/>
        <v>7.5</v>
      </c>
      <c r="F16" s="51">
        <f t="shared" ref="F16:F19" si="5">ROUND(100*B16/($B$20+$D$20),1)</f>
        <v>1.1000000000000001</v>
      </c>
      <c r="G16" s="51">
        <f t="shared" ref="G16:G19" si="6">ROUND(100*D16/($B$20+$D$20),1)</f>
        <v>6.2</v>
      </c>
    </row>
    <row r="17" spans="1:7" x14ac:dyDescent="0.25">
      <c r="A17" s="41" t="s">
        <v>2</v>
      </c>
      <c r="B17" s="50">
        <v>4324</v>
      </c>
      <c r="C17" s="41">
        <f t="shared" si="4"/>
        <v>6.4</v>
      </c>
      <c r="D17" s="50">
        <v>15821</v>
      </c>
      <c r="E17" s="41">
        <f t="shared" si="4"/>
        <v>4.9000000000000004</v>
      </c>
      <c r="F17" s="51">
        <f t="shared" si="5"/>
        <v>1.1000000000000001</v>
      </c>
      <c r="G17" s="52">
        <f t="shared" si="6"/>
        <v>4</v>
      </c>
    </row>
    <row r="18" spans="1:7" x14ac:dyDescent="0.25">
      <c r="A18" s="41" t="s">
        <v>3</v>
      </c>
      <c r="B18" s="50">
        <v>52746</v>
      </c>
      <c r="C18" s="41">
        <f t="shared" si="4"/>
        <v>78.3</v>
      </c>
      <c r="D18" s="50">
        <v>247195</v>
      </c>
      <c r="E18" s="41">
        <f t="shared" si="4"/>
        <v>76.3</v>
      </c>
      <c r="F18" s="51">
        <f t="shared" si="5"/>
        <v>13.5</v>
      </c>
      <c r="G18" s="51">
        <f t="shared" si="6"/>
        <v>63.2</v>
      </c>
    </row>
    <row r="19" spans="1:7" x14ac:dyDescent="0.25">
      <c r="A19" s="41" t="s">
        <v>53</v>
      </c>
      <c r="B19" s="50">
        <v>2878</v>
      </c>
      <c r="C19" s="41">
        <f t="shared" si="4"/>
        <v>4.3</v>
      </c>
      <c r="D19" s="50">
        <v>27555</v>
      </c>
      <c r="E19" s="41">
        <f t="shared" si="4"/>
        <v>8.5</v>
      </c>
      <c r="F19" s="51">
        <f t="shared" si="5"/>
        <v>0.7</v>
      </c>
      <c r="G19" s="52">
        <f t="shared" si="6"/>
        <v>7</v>
      </c>
    </row>
    <row r="20" spans="1:7" x14ac:dyDescent="0.25">
      <c r="A20" s="45" t="s">
        <v>14</v>
      </c>
      <c r="B20" s="53">
        <f t="shared" ref="B20:E20" si="7">SUM(B15:B19)</f>
        <v>67366</v>
      </c>
      <c r="C20" s="54">
        <f t="shared" si="7"/>
        <v>99.999999999999986</v>
      </c>
      <c r="D20" s="53">
        <f t="shared" ref="D20" si="8">SUM(D15:D19)</f>
        <v>323956</v>
      </c>
      <c r="E20" s="54">
        <f t="shared" si="7"/>
        <v>100</v>
      </c>
      <c r="F20" s="55">
        <f t="shared" ref="F20:G20" si="9">SUM(F15:F19)</f>
        <v>17.2</v>
      </c>
      <c r="G20" s="55">
        <f t="shared" si="9"/>
        <v>82.7</v>
      </c>
    </row>
    <row r="21" spans="1:7" x14ac:dyDescent="0.25">
      <c r="A21" s="45" t="s">
        <v>61</v>
      </c>
      <c r="B21" s="50">
        <v>1647</v>
      </c>
    </row>
    <row r="23" spans="1:7" ht="15.6" x14ac:dyDescent="0.3">
      <c r="A23" s="42">
        <v>2015</v>
      </c>
      <c r="B23" s="48" t="s">
        <v>50</v>
      </c>
      <c r="C23" s="48"/>
      <c r="D23" s="48" t="s">
        <v>51</v>
      </c>
      <c r="E23" s="48"/>
      <c r="F23" s="49" t="s">
        <v>58</v>
      </c>
      <c r="G23" s="49"/>
    </row>
    <row r="24" spans="1:7" ht="15.6" x14ac:dyDescent="0.3">
      <c r="A24" s="40" t="s">
        <v>59</v>
      </c>
      <c r="B24" s="42" t="s">
        <v>60</v>
      </c>
      <c r="C24" s="42" t="s">
        <v>6</v>
      </c>
      <c r="D24" s="42" t="s">
        <v>60</v>
      </c>
      <c r="E24" s="42" t="s">
        <v>6</v>
      </c>
      <c r="F24" s="42" t="s">
        <v>50</v>
      </c>
      <c r="G24" s="42" t="s">
        <v>51</v>
      </c>
    </row>
    <row r="25" spans="1:7" x14ac:dyDescent="0.25">
      <c r="A25" s="41" t="s">
        <v>0</v>
      </c>
      <c r="B25" s="50">
        <v>3697</v>
      </c>
      <c r="C25" s="41">
        <f>ROUND(100*B25/B$30,1)</f>
        <v>5.4</v>
      </c>
      <c r="D25" s="50">
        <v>12772</v>
      </c>
      <c r="E25" s="41">
        <f>ROUND(100*D25/D$30,1)</f>
        <v>3.6</v>
      </c>
      <c r="F25" s="51">
        <f>ROUND(100*B25/($B$30+$D$30),1)</f>
        <v>0.9</v>
      </c>
      <c r="G25" s="52">
        <f>ROUND(100*D25/($B$30+$D$30),1)</f>
        <v>3</v>
      </c>
    </row>
    <row r="26" spans="1:7" x14ac:dyDescent="0.25">
      <c r="A26" s="41" t="s">
        <v>52</v>
      </c>
      <c r="B26" s="50">
        <v>4466</v>
      </c>
      <c r="C26" s="41">
        <f t="shared" ref="C26:E29" si="10">ROUND(100*B26/B$30,1)</f>
        <v>6.6</v>
      </c>
      <c r="D26" s="50">
        <v>33747</v>
      </c>
      <c r="E26" s="41">
        <f t="shared" si="10"/>
        <v>9.4</v>
      </c>
      <c r="F26" s="52">
        <f t="shared" ref="F26:F29" si="11">ROUND(100*B26/($B$30+$D$30),1)</f>
        <v>1</v>
      </c>
      <c r="G26" s="51">
        <f t="shared" ref="G26:G29" si="12">ROUND(100*D26/($B$30+$D$30),1)</f>
        <v>7.9</v>
      </c>
    </row>
    <row r="27" spans="1:7" x14ac:dyDescent="0.25">
      <c r="A27" s="41" t="s">
        <v>2</v>
      </c>
      <c r="B27" s="50">
        <v>5576</v>
      </c>
      <c r="C27" s="41">
        <f t="shared" si="10"/>
        <v>8.1999999999999993</v>
      </c>
      <c r="D27" s="50">
        <v>22934</v>
      </c>
      <c r="E27" s="41">
        <f t="shared" si="10"/>
        <v>6.4</v>
      </c>
      <c r="F27" s="51">
        <f t="shared" si="11"/>
        <v>1.3</v>
      </c>
      <c r="G27" s="51">
        <f t="shared" si="12"/>
        <v>5.4</v>
      </c>
    </row>
    <row r="28" spans="1:7" x14ac:dyDescent="0.25">
      <c r="A28" s="41" t="s">
        <v>3</v>
      </c>
      <c r="B28" s="50">
        <v>50889</v>
      </c>
      <c r="C28" s="41">
        <f t="shared" si="10"/>
        <v>74.7</v>
      </c>
      <c r="D28" s="50">
        <v>265155</v>
      </c>
      <c r="E28" s="56">
        <f t="shared" si="10"/>
        <v>74</v>
      </c>
      <c r="F28" s="51">
        <f t="shared" si="11"/>
        <v>11.9</v>
      </c>
      <c r="G28" s="51">
        <f t="shared" si="12"/>
        <v>62.1</v>
      </c>
    </row>
    <row r="29" spans="1:7" x14ac:dyDescent="0.25">
      <c r="A29" s="41" t="s">
        <v>53</v>
      </c>
      <c r="B29" s="50">
        <v>3502</v>
      </c>
      <c r="C29" s="41">
        <f t="shared" si="10"/>
        <v>5.0999999999999996</v>
      </c>
      <c r="D29" s="50">
        <v>23915</v>
      </c>
      <c r="E29" s="41">
        <f t="shared" si="10"/>
        <v>6.7</v>
      </c>
      <c r="F29" s="51">
        <f t="shared" si="11"/>
        <v>0.8</v>
      </c>
      <c r="G29" s="51">
        <f t="shared" si="12"/>
        <v>5.6</v>
      </c>
    </row>
    <row r="30" spans="1:7" x14ac:dyDescent="0.25">
      <c r="A30" s="45" t="s">
        <v>14</v>
      </c>
      <c r="B30" s="53">
        <f t="shared" ref="B30" si="13">SUM(B25:B29)</f>
        <v>68130</v>
      </c>
      <c r="C30" s="54">
        <f t="shared" ref="C30:G30" si="14">SUM(C25:C29)</f>
        <v>100</v>
      </c>
      <c r="D30" s="53">
        <f t="shared" si="14"/>
        <v>358523</v>
      </c>
      <c r="E30" s="54">
        <f t="shared" si="14"/>
        <v>100.10000000000001</v>
      </c>
      <c r="F30" s="55">
        <f t="shared" si="14"/>
        <v>15.900000000000002</v>
      </c>
      <c r="G30" s="57">
        <f t="shared" si="14"/>
        <v>84</v>
      </c>
    </row>
    <row r="31" spans="1:7" x14ac:dyDescent="0.25">
      <c r="A31" s="45" t="s">
        <v>61</v>
      </c>
      <c r="B31" s="50">
        <v>1954</v>
      </c>
    </row>
    <row r="33" spans="1:7" ht="15.6" x14ac:dyDescent="0.3">
      <c r="A33" s="42">
        <v>2019</v>
      </c>
      <c r="B33" s="48" t="s">
        <v>50</v>
      </c>
      <c r="C33" s="48"/>
      <c r="D33" s="48" t="s">
        <v>51</v>
      </c>
      <c r="E33" s="48"/>
      <c r="F33" s="49" t="s">
        <v>58</v>
      </c>
      <c r="G33" s="49"/>
    </row>
    <row r="34" spans="1:7" ht="15.6" x14ac:dyDescent="0.3">
      <c r="A34" s="40" t="s">
        <v>59</v>
      </c>
      <c r="B34" s="42" t="s">
        <v>60</v>
      </c>
      <c r="C34" s="42" t="s">
        <v>6</v>
      </c>
      <c r="D34" s="42" t="s">
        <v>60</v>
      </c>
      <c r="E34" s="42" t="s">
        <v>6</v>
      </c>
      <c r="F34" s="42" t="s">
        <v>50</v>
      </c>
      <c r="G34" s="42" t="s">
        <v>51</v>
      </c>
    </row>
    <row r="35" spans="1:7" x14ac:dyDescent="0.25">
      <c r="A35" s="41" t="s">
        <v>0</v>
      </c>
      <c r="B35" s="50">
        <v>3986</v>
      </c>
      <c r="C35" s="56">
        <f>ROUND(100*B35/B$40,1)</f>
        <v>6</v>
      </c>
      <c r="D35" s="50">
        <v>13021</v>
      </c>
      <c r="E35" s="56">
        <f>ROUND(100*D35/D$40,1)</f>
        <v>4</v>
      </c>
      <c r="F35" s="52">
        <f>ROUND(100*B35/($B$40+$D$40),1)</f>
        <v>1</v>
      </c>
      <c r="G35" s="52">
        <f>ROUND(100*D35/($B$40+$D$40),1)</f>
        <v>3.3</v>
      </c>
    </row>
    <row r="36" spans="1:7" x14ac:dyDescent="0.25">
      <c r="A36" s="41" t="s">
        <v>52</v>
      </c>
      <c r="B36" s="50">
        <v>4433</v>
      </c>
      <c r="C36" s="41">
        <f t="shared" ref="C36:E39" si="15">ROUND(100*B36/B$40,1)</f>
        <v>6.7</v>
      </c>
      <c r="D36" s="50">
        <v>30981</v>
      </c>
      <c r="E36" s="41">
        <f t="shared" si="15"/>
        <v>9.5</v>
      </c>
      <c r="F36" s="52">
        <f t="shared" ref="F36:F39" si="16">ROUND(100*B36/($B$40+$D$40),1)</f>
        <v>1.1000000000000001</v>
      </c>
      <c r="G36" s="52">
        <f t="shared" ref="G36:G39" si="17">ROUND(100*D36/($B$40+$D$40),1)</f>
        <v>7.9</v>
      </c>
    </row>
    <row r="37" spans="1:7" x14ac:dyDescent="0.25">
      <c r="A37" s="41" t="s">
        <v>2</v>
      </c>
      <c r="B37" s="50">
        <v>6135</v>
      </c>
      <c r="C37" s="41">
        <f t="shared" si="15"/>
        <v>9.3000000000000007</v>
      </c>
      <c r="D37" s="50">
        <v>24709</v>
      </c>
      <c r="E37" s="41">
        <f t="shared" si="15"/>
        <v>7.6</v>
      </c>
      <c r="F37" s="52">
        <f t="shared" si="16"/>
        <v>1.6</v>
      </c>
      <c r="G37" s="52">
        <f t="shared" si="17"/>
        <v>6.3</v>
      </c>
    </row>
    <row r="38" spans="1:7" x14ac:dyDescent="0.25">
      <c r="A38" s="41" t="s">
        <v>3</v>
      </c>
      <c r="B38" s="50">
        <v>47702</v>
      </c>
      <c r="C38" s="41">
        <f t="shared" si="15"/>
        <v>72.3</v>
      </c>
      <c r="D38" s="50">
        <v>234837</v>
      </c>
      <c r="E38" s="41">
        <f t="shared" si="15"/>
        <v>72.099999999999994</v>
      </c>
      <c r="F38" s="52">
        <f t="shared" si="16"/>
        <v>12.2</v>
      </c>
      <c r="G38" s="52">
        <f t="shared" si="17"/>
        <v>60</v>
      </c>
    </row>
    <row r="39" spans="1:7" x14ac:dyDescent="0.25">
      <c r="A39" s="41" t="s">
        <v>53</v>
      </c>
      <c r="B39" s="50">
        <v>3689</v>
      </c>
      <c r="C39" s="41">
        <f t="shared" si="15"/>
        <v>5.6</v>
      </c>
      <c r="D39" s="50">
        <v>22125</v>
      </c>
      <c r="E39" s="41">
        <f t="shared" si="15"/>
        <v>6.8</v>
      </c>
      <c r="F39" s="52">
        <f t="shared" si="16"/>
        <v>0.9</v>
      </c>
      <c r="G39" s="52">
        <f t="shared" si="17"/>
        <v>5.6</v>
      </c>
    </row>
    <row r="40" spans="1:7" x14ac:dyDescent="0.25">
      <c r="A40" s="45" t="s">
        <v>14</v>
      </c>
      <c r="B40" s="53">
        <f t="shared" ref="B40" si="18">SUM(B35:B39)</f>
        <v>65945</v>
      </c>
      <c r="C40" s="54">
        <f t="shared" ref="C40:G40" si="19">SUM(C35:C39)</f>
        <v>99.899999999999991</v>
      </c>
      <c r="D40" s="53">
        <f t="shared" si="19"/>
        <v>325673</v>
      </c>
      <c r="E40" s="54">
        <f t="shared" si="19"/>
        <v>99.999999999999986</v>
      </c>
      <c r="F40" s="55">
        <f t="shared" si="19"/>
        <v>16.799999999999997</v>
      </c>
      <c r="G40" s="57">
        <f t="shared" si="19"/>
        <v>83.1</v>
      </c>
    </row>
    <row r="41" spans="1:7" x14ac:dyDescent="0.25">
      <c r="A41" s="45" t="s">
        <v>61</v>
      </c>
      <c r="B41" s="50">
        <v>1563</v>
      </c>
    </row>
    <row r="43" spans="1:7" ht="15.6" x14ac:dyDescent="0.3">
      <c r="A43" s="24" t="s">
        <v>16</v>
      </c>
    </row>
    <row r="44" spans="1:7" x14ac:dyDescent="0.25">
      <c r="A44" s="41" t="s">
        <v>62</v>
      </c>
    </row>
    <row r="45" spans="1:7" ht="48" customHeight="1" x14ac:dyDescent="0.25">
      <c r="A45" s="58" t="s">
        <v>63</v>
      </c>
      <c r="B45" s="58"/>
      <c r="C45" s="58"/>
      <c r="D45" s="58"/>
      <c r="E45" s="58"/>
      <c r="F45" s="58"/>
      <c r="G45" s="58"/>
    </row>
    <row r="46" spans="1:7" ht="31.95" customHeight="1" x14ac:dyDescent="0.25">
      <c r="A46" s="39" t="s">
        <v>64</v>
      </c>
      <c r="B46" s="39"/>
      <c r="C46" s="39"/>
      <c r="D46" s="39"/>
      <c r="E46" s="39"/>
      <c r="F46" s="39"/>
      <c r="G46" s="39"/>
    </row>
    <row r="47" spans="1:7" x14ac:dyDescent="0.25">
      <c r="A47" s="41" t="s">
        <v>18</v>
      </c>
    </row>
  </sheetData>
  <mergeCells count="14">
    <mergeCell ref="A45:G45"/>
    <mergeCell ref="A46:G46"/>
    <mergeCell ref="B23:C23"/>
    <mergeCell ref="D23:E23"/>
    <mergeCell ref="F23:G23"/>
    <mergeCell ref="B33:C33"/>
    <mergeCell ref="D33:E33"/>
    <mergeCell ref="F33:G33"/>
    <mergeCell ref="B3:C3"/>
    <mergeCell ref="D3:E3"/>
    <mergeCell ref="F3:G3"/>
    <mergeCell ref="B13:C13"/>
    <mergeCell ref="D13:E13"/>
    <mergeCell ref="F13:G13"/>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C6819-995A-4AF5-A8C4-F1D7358D01B3}">
  <dimension ref="A1:G47"/>
  <sheetViews>
    <sheetView workbookViewId="0">
      <selection activeCell="A2" sqref="A2"/>
    </sheetView>
  </sheetViews>
  <sheetFormatPr defaultRowHeight="15" x14ac:dyDescent="0.25"/>
  <cols>
    <col min="1" max="1" width="25.6640625" style="41" customWidth="1"/>
    <col min="2" max="2" width="10.5546875" style="41" customWidth="1"/>
    <col min="3" max="3" width="8.109375" style="41" customWidth="1"/>
    <col min="4" max="4" width="10.5546875" style="41" customWidth="1"/>
    <col min="5" max="5" width="8.109375" style="41" customWidth="1"/>
    <col min="6" max="7" width="14.77734375" style="41" customWidth="1"/>
    <col min="8" max="16384" width="8.88671875" style="41"/>
  </cols>
  <sheetData>
    <row r="1" spans="1:7" ht="31.05" customHeight="1" x14ac:dyDescent="0.3">
      <c r="A1" s="47" t="s">
        <v>65</v>
      </c>
      <c r="B1" s="47"/>
      <c r="C1" s="47"/>
      <c r="D1" s="47"/>
      <c r="E1" s="47"/>
      <c r="F1" s="47"/>
      <c r="G1" s="47"/>
    </row>
    <row r="2" spans="1:7" ht="6" customHeight="1" x14ac:dyDescent="0.25"/>
    <row r="3" spans="1:7" ht="15.6" x14ac:dyDescent="0.3">
      <c r="A3" s="42">
        <v>1995</v>
      </c>
      <c r="B3" s="48" t="s">
        <v>50</v>
      </c>
      <c r="C3" s="48"/>
      <c r="D3" s="48" t="s">
        <v>51</v>
      </c>
      <c r="E3" s="48"/>
      <c r="F3" s="49" t="s">
        <v>58</v>
      </c>
      <c r="G3" s="49"/>
    </row>
    <row r="4" spans="1:7" ht="15.6" x14ac:dyDescent="0.3">
      <c r="A4" s="40" t="s">
        <v>59</v>
      </c>
      <c r="B4" s="42" t="s">
        <v>60</v>
      </c>
      <c r="C4" s="42" t="s">
        <v>6</v>
      </c>
      <c r="D4" s="42" t="s">
        <v>60</v>
      </c>
      <c r="E4" s="42" t="s">
        <v>6</v>
      </c>
      <c r="F4" s="42" t="s">
        <v>50</v>
      </c>
      <c r="G4" s="42" t="s">
        <v>51</v>
      </c>
    </row>
    <row r="5" spans="1:7" x14ac:dyDescent="0.25">
      <c r="A5" s="41" t="s">
        <v>21</v>
      </c>
      <c r="B5" s="50">
        <v>2934</v>
      </c>
      <c r="C5" s="41">
        <f>ROUND(100*B5/B$10,1)</f>
        <v>4.3</v>
      </c>
      <c r="D5" s="50">
        <v>3795</v>
      </c>
      <c r="E5" s="41">
        <f>ROUND(100*D5/D$10,1)</f>
        <v>3.6</v>
      </c>
      <c r="F5" s="51">
        <f>ROUND(100*B5/($B$10+$D$10),1)</f>
        <v>1.7</v>
      </c>
      <c r="G5" s="51">
        <f>ROUND(100*D5/($B$10+$D$10),1)</f>
        <v>2.2000000000000002</v>
      </c>
    </row>
    <row r="6" spans="1:7" x14ac:dyDescent="0.25">
      <c r="A6" s="41" t="s">
        <v>52</v>
      </c>
      <c r="B6" s="50">
        <v>3285</v>
      </c>
      <c r="C6" s="41">
        <f t="shared" ref="C6:E9" si="0">ROUND(100*B6/B$10,1)</f>
        <v>4.8</v>
      </c>
      <c r="D6" s="50">
        <v>5521</v>
      </c>
      <c r="E6" s="41">
        <f t="shared" si="0"/>
        <v>5.2</v>
      </c>
      <c r="F6" s="51">
        <f>ROUND(100*B6/($B$10+$D$10),1)</f>
        <v>1.9</v>
      </c>
      <c r="G6" s="51">
        <f t="shared" ref="G6:G9" si="1">ROUND(100*D6/($B$10+$D$10),1)</f>
        <v>3.2</v>
      </c>
    </row>
    <row r="7" spans="1:7" x14ac:dyDescent="0.25">
      <c r="A7" s="41" t="s">
        <v>2</v>
      </c>
      <c r="B7" s="50">
        <v>3244</v>
      </c>
      <c r="C7" s="41">
        <f t="shared" si="0"/>
        <v>4.7</v>
      </c>
      <c r="D7" s="50">
        <v>4394</v>
      </c>
      <c r="E7" s="41">
        <f t="shared" si="0"/>
        <v>4.2</v>
      </c>
      <c r="F7" s="51">
        <f t="shared" ref="F7:F9" si="2">ROUND(100*B7/($B$10+$D$10),1)</f>
        <v>1.9</v>
      </c>
      <c r="G7" s="52">
        <f t="shared" si="1"/>
        <v>2.5</v>
      </c>
    </row>
    <row r="8" spans="1:7" x14ac:dyDescent="0.25">
      <c r="A8" s="41" t="s">
        <v>3</v>
      </c>
      <c r="B8" s="50">
        <v>58268</v>
      </c>
      <c r="C8" s="41">
        <f t="shared" si="0"/>
        <v>84.6</v>
      </c>
      <c r="D8" s="50">
        <v>84459</v>
      </c>
      <c r="E8" s="41">
        <f t="shared" si="0"/>
        <v>80.3</v>
      </c>
      <c r="F8" s="51">
        <f t="shared" si="2"/>
        <v>33.5</v>
      </c>
      <c r="G8" s="51">
        <f t="shared" si="1"/>
        <v>48.5</v>
      </c>
    </row>
    <row r="9" spans="1:7" x14ac:dyDescent="0.25">
      <c r="A9" s="41" t="s">
        <v>53</v>
      </c>
      <c r="B9" s="50">
        <v>1107</v>
      </c>
      <c r="C9" s="41">
        <f t="shared" si="0"/>
        <v>1.6</v>
      </c>
      <c r="D9" s="50">
        <v>6999</v>
      </c>
      <c r="E9" s="41">
        <f t="shared" si="0"/>
        <v>6.7</v>
      </c>
      <c r="F9" s="51">
        <f t="shared" si="2"/>
        <v>0.6</v>
      </c>
      <c r="G9" s="52">
        <f t="shared" si="1"/>
        <v>4</v>
      </c>
    </row>
    <row r="10" spans="1:7" x14ac:dyDescent="0.25">
      <c r="A10" s="45" t="s">
        <v>14</v>
      </c>
      <c r="B10" s="53">
        <f t="shared" ref="B10:G10" si="3">SUM(B5:B9)</f>
        <v>68838</v>
      </c>
      <c r="C10" s="54">
        <f t="shared" si="3"/>
        <v>99.999999999999986</v>
      </c>
      <c r="D10" s="53">
        <f t="shared" si="3"/>
        <v>105168</v>
      </c>
      <c r="E10" s="54">
        <f t="shared" si="3"/>
        <v>100</v>
      </c>
      <c r="F10" s="55">
        <f t="shared" si="3"/>
        <v>39.6</v>
      </c>
      <c r="G10" s="55">
        <f t="shared" si="3"/>
        <v>60.4</v>
      </c>
    </row>
    <row r="11" spans="1:7" x14ac:dyDescent="0.25">
      <c r="A11" s="45" t="s">
        <v>61</v>
      </c>
      <c r="B11" s="50">
        <v>1683</v>
      </c>
    </row>
    <row r="13" spans="1:7" ht="15.6" x14ac:dyDescent="0.3">
      <c r="A13" s="42">
        <v>2005</v>
      </c>
      <c r="B13" s="48" t="s">
        <v>50</v>
      </c>
      <c r="C13" s="48"/>
      <c r="D13" s="48" t="s">
        <v>51</v>
      </c>
      <c r="E13" s="48"/>
      <c r="F13" s="49" t="s">
        <v>58</v>
      </c>
      <c r="G13" s="49"/>
    </row>
    <row r="14" spans="1:7" ht="15.6" x14ac:dyDescent="0.3">
      <c r="A14" s="40" t="s">
        <v>59</v>
      </c>
      <c r="B14" s="42" t="s">
        <v>60</v>
      </c>
      <c r="C14" s="42" t="s">
        <v>6</v>
      </c>
      <c r="D14" s="42" t="s">
        <v>60</v>
      </c>
      <c r="E14" s="42" t="s">
        <v>6</v>
      </c>
      <c r="F14" s="42" t="s">
        <v>50</v>
      </c>
      <c r="G14" s="42" t="s">
        <v>51</v>
      </c>
    </row>
    <row r="15" spans="1:7" x14ac:dyDescent="0.25">
      <c r="A15" s="41" t="s">
        <v>21</v>
      </c>
      <c r="B15" s="50">
        <v>4364</v>
      </c>
      <c r="C15" s="41">
        <f>ROUND(100*B15/B$20,1)</f>
        <v>6.3</v>
      </c>
      <c r="D15" s="50">
        <v>8020</v>
      </c>
      <c r="E15" s="41">
        <f>ROUND(100*D15/D$20,1)</f>
        <v>5.2</v>
      </c>
      <c r="F15" s="52">
        <f>ROUND(100*B15/($B$20+$D$20),1)</f>
        <v>2</v>
      </c>
      <c r="G15" s="51">
        <f>ROUND(100*D15/($B$20+$D$20),1)</f>
        <v>3.6</v>
      </c>
    </row>
    <row r="16" spans="1:7" x14ac:dyDescent="0.25">
      <c r="A16" s="41" t="s">
        <v>52</v>
      </c>
      <c r="B16" s="50">
        <v>3732</v>
      </c>
      <c r="C16" s="41">
        <f t="shared" ref="C16:C19" si="4">ROUND(100*B16/B$20,1)</f>
        <v>5.4</v>
      </c>
      <c r="D16" s="50">
        <v>11079</v>
      </c>
      <c r="E16" s="41">
        <f t="shared" ref="E16:E19" si="5">ROUND(100*D16/D$20,1)</f>
        <v>7.2</v>
      </c>
      <c r="F16" s="51">
        <f t="shared" ref="F16:F19" si="6">ROUND(100*B16/($B$20+$D$20),1)</f>
        <v>1.7</v>
      </c>
      <c r="G16" s="52">
        <f t="shared" ref="G16:G19" si="7">ROUND(100*D16/($B$20+$D$20),1)</f>
        <v>5</v>
      </c>
    </row>
    <row r="17" spans="1:7" x14ac:dyDescent="0.25">
      <c r="A17" s="41" t="s">
        <v>2</v>
      </c>
      <c r="B17" s="50">
        <v>4199</v>
      </c>
      <c r="C17" s="41">
        <f t="shared" si="4"/>
        <v>6.1</v>
      </c>
      <c r="D17" s="50">
        <v>9020</v>
      </c>
      <c r="E17" s="41">
        <f t="shared" si="5"/>
        <v>5.9</v>
      </c>
      <c r="F17" s="51">
        <f t="shared" si="6"/>
        <v>1.9</v>
      </c>
      <c r="G17" s="52">
        <f t="shared" si="7"/>
        <v>4.0999999999999996</v>
      </c>
    </row>
    <row r="18" spans="1:7" x14ac:dyDescent="0.25">
      <c r="A18" s="41" t="s">
        <v>3</v>
      </c>
      <c r="B18" s="50">
        <v>53997</v>
      </c>
      <c r="C18" s="41">
        <f t="shared" si="4"/>
        <v>78.5</v>
      </c>
      <c r="D18" s="50">
        <v>112387</v>
      </c>
      <c r="E18" s="41">
        <f t="shared" si="5"/>
        <v>73.400000000000006</v>
      </c>
      <c r="F18" s="51">
        <f t="shared" si="6"/>
        <v>24.3</v>
      </c>
      <c r="G18" s="51">
        <f t="shared" si="7"/>
        <v>50.7</v>
      </c>
    </row>
    <row r="19" spans="1:7" x14ac:dyDescent="0.25">
      <c r="A19" s="41" t="s">
        <v>53</v>
      </c>
      <c r="B19" s="50">
        <v>2453</v>
      </c>
      <c r="C19" s="41">
        <f t="shared" si="4"/>
        <v>3.6</v>
      </c>
      <c r="D19" s="50">
        <v>12543</v>
      </c>
      <c r="E19" s="41">
        <f t="shared" si="5"/>
        <v>8.1999999999999993</v>
      </c>
      <c r="F19" s="51">
        <f t="shared" si="6"/>
        <v>1.1000000000000001</v>
      </c>
      <c r="G19" s="52">
        <f t="shared" si="7"/>
        <v>5.7</v>
      </c>
    </row>
    <row r="20" spans="1:7" x14ac:dyDescent="0.25">
      <c r="A20" s="45" t="s">
        <v>14</v>
      </c>
      <c r="B20" s="53">
        <f t="shared" ref="B20:D20" si="8">SUM(B15:B19)</f>
        <v>68745</v>
      </c>
      <c r="C20" s="54">
        <f t="shared" si="8"/>
        <v>99.899999999999991</v>
      </c>
      <c r="D20" s="53">
        <f t="shared" si="8"/>
        <v>153049</v>
      </c>
      <c r="E20" s="54">
        <f t="shared" ref="E20:G20" si="9">SUM(E15:E19)</f>
        <v>99.9</v>
      </c>
      <c r="F20" s="57">
        <f t="shared" si="9"/>
        <v>31</v>
      </c>
      <c r="G20" s="55">
        <f t="shared" si="9"/>
        <v>69.100000000000009</v>
      </c>
    </row>
    <row r="21" spans="1:7" x14ac:dyDescent="0.25">
      <c r="A21" s="45" t="s">
        <v>61</v>
      </c>
      <c r="B21" s="50">
        <v>1536</v>
      </c>
    </row>
    <row r="23" spans="1:7" ht="15.6" x14ac:dyDescent="0.3">
      <c r="A23" s="42">
        <v>2015</v>
      </c>
      <c r="B23" s="48" t="s">
        <v>50</v>
      </c>
      <c r="C23" s="48"/>
      <c r="D23" s="48" t="s">
        <v>51</v>
      </c>
      <c r="E23" s="48"/>
      <c r="F23" s="49" t="s">
        <v>58</v>
      </c>
      <c r="G23" s="49"/>
    </row>
    <row r="24" spans="1:7" ht="15.6" x14ac:dyDescent="0.3">
      <c r="A24" s="40" t="s">
        <v>59</v>
      </c>
      <c r="B24" s="42" t="s">
        <v>60</v>
      </c>
      <c r="C24" s="42" t="s">
        <v>6</v>
      </c>
      <c r="D24" s="42" t="s">
        <v>60</v>
      </c>
      <c r="E24" s="42" t="s">
        <v>6</v>
      </c>
      <c r="F24" s="42" t="s">
        <v>50</v>
      </c>
      <c r="G24" s="42" t="s">
        <v>51</v>
      </c>
    </row>
    <row r="25" spans="1:7" x14ac:dyDescent="0.25">
      <c r="A25" s="41" t="s">
        <v>0</v>
      </c>
      <c r="B25" s="50">
        <v>5512</v>
      </c>
      <c r="C25" s="56">
        <f>ROUND(100*B25/B$30,1)</f>
        <v>9</v>
      </c>
      <c r="D25" s="50">
        <v>11466</v>
      </c>
      <c r="E25" s="41">
        <f>ROUND(100*D25/D$30,1)</f>
        <v>6.8</v>
      </c>
      <c r="F25" s="51">
        <f>ROUND(100*B25/($B$30+$D$30),1)</f>
        <v>2.4</v>
      </c>
      <c r="G25" s="52">
        <f>ROUND(100*D25/($B$30+$D$30),1)</f>
        <v>5</v>
      </c>
    </row>
    <row r="26" spans="1:7" x14ac:dyDescent="0.25">
      <c r="A26" s="41" t="s">
        <v>52</v>
      </c>
      <c r="B26" s="50">
        <v>3678</v>
      </c>
      <c r="C26" s="56">
        <f t="shared" ref="C26:C29" si="10">ROUND(100*B26/B$30,1)</f>
        <v>6</v>
      </c>
      <c r="D26" s="50">
        <v>12817</v>
      </c>
      <c r="E26" s="41">
        <f t="shared" ref="E26:E29" si="11">ROUND(100*D26/D$30,1)</f>
        <v>7.6</v>
      </c>
      <c r="F26" s="52">
        <f t="shared" ref="F26:F29" si="12">ROUND(100*B26/($B$30+$D$30),1)</f>
        <v>1.6</v>
      </c>
      <c r="G26" s="51">
        <f t="shared" ref="G26:G29" si="13">ROUND(100*D26/($B$30+$D$30),1)</f>
        <v>5.6</v>
      </c>
    </row>
    <row r="27" spans="1:7" x14ac:dyDescent="0.25">
      <c r="A27" s="41" t="s">
        <v>2</v>
      </c>
      <c r="B27" s="50">
        <v>3982</v>
      </c>
      <c r="C27" s="41">
        <f t="shared" si="10"/>
        <v>6.5</v>
      </c>
      <c r="D27" s="50">
        <v>11857</v>
      </c>
      <c r="E27" s="56">
        <f t="shared" si="11"/>
        <v>7</v>
      </c>
      <c r="F27" s="51">
        <f t="shared" si="12"/>
        <v>1.7</v>
      </c>
      <c r="G27" s="51">
        <f t="shared" si="13"/>
        <v>5.2</v>
      </c>
    </row>
    <row r="28" spans="1:7" x14ac:dyDescent="0.25">
      <c r="A28" s="41" t="s">
        <v>3</v>
      </c>
      <c r="B28" s="50">
        <v>45156</v>
      </c>
      <c r="C28" s="41">
        <f t="shared" si="10"/>
        <v>73.400000000000006</v>
      </c>
      <c r="D28" s="50">
        <v>117208</v>
      </c>
      <c r="E28" s="41">
        <f t="shared" si="11"/>
        <v>69.5</v>
      </c>
      <c r="F28" s="51">
        <f t="shared" si="12"/>
        <v>19.600000000000001</v>
      </c>
      <c r="G28" s="51">
        <f t="shared" si="13"/>
        <v>50.9</v>
      </c>
    </row>
    <row r="29" spans="1:7" x14ac:dyDescent="0.25">
      <c r="A29" s="41" t="s">
        <v>53</v>
      </c>
      <c r="B29" s="50">
        <v>3219</v>
      </c>
      <c r="C29" s="41">
        <f t="shared" si="10"/>
        <v>5.2</v>
      </c>
      <c r="D29" s="50">
        <v>15193</v>
      </c>
      <c r="E29" s="56">
        <f t="shared" si="11"/>
        <v>9</v>
      </c>
      <c r="F29" s="51">
        <f t="shared" si="12"/>
        <v>1.4</v>
      </c>
      <c r="G29" s="51">
        <f t="shared" si="13"/>
        <v>6.6</v>
      </c>
    </row>
    <row r="30" spans="1:7" x14ac:dyDescent="0.25">
      <c r="A30" s="45" t="s">
        <v>14</v>
      </c>
      <c r="B30" s="53">
        <f t="shared" ref="B30:C30" si="14">SUM(B25:B29)</f>
        <v>61547</v>
      </c>
      <c r="C30" s="54">
        <f t="shared" si="14"/>
        <v>100.10000000000001</v>
      </c>
      <c r="D30" s="53">
        <f t="shared" ref="D30:G30" si="15">SUM(D25:D29)</f>
        <v>168541</v>
      </c>
      <c r="E30" s="54">
        <f t="shared" si="15"/>
        <v>99.9</v>
      </c>
      <c r="F30" s="55">
        <f t="shared" si="15"/>
        <v>26.7</v>
      </c>
      <c r="G30" s="57">
        <f t="shared" si="15"/>
        <v>73.3</v>
      </c>
    </row>
    <row r="31" spans="1:7" x14ac:dyDescent="0.25">
      <c r="A31" s="45" t="s">
        <v>61</v>
      </c>
      <c r="B31" s="50">
        <v>1707</v>
      </c>
    </row>
    <row r="33" spans="1:7" ht="15.6" x14ac:dyDescent="0.3">
      <c r="A33" s="42">
        <v>2019</v>
      </c>
      <c r="B33" s="48" t="s">
        <v>50</v>
      </c>
      <c r="C33" s="48"/>
      <c r="D33" s="48" t="s">
        <v>51</v>
      </c>
      <c r="E33" s="48"/>
      <c r="F33" s="49" t="s">
        <v>58</v>
      </c>
      <c r="G33" s="49"/>
    </row>
    <row r="34" spans="1:7" ht="15.6" x14ac:dyDescent="0.3">
      <c r="A34" s="40" t="s">
        <v>59</v>
      </c>
      <c r="B34" s="42" t="s">
        <v>60</v>
      </c>
      <c r="C34" s="42" t="s">
        <v>6</v>
      </c>
      <c r="D34" s="42" t="s">
        <v>60</v>
      </c>
      <c r="E34" s="42" t="s">
        <v>6</v>
      </c>
      <c r="F34" s="42" t="s">
        <v>50</v>
      </c>
      <c r="G34" s="42" t="s">
        <v>51</v>
      </c>
    </row>
    <row r="35" spans="1:7" x14ac:dyDescent="0.25">
      <c r="A35" s="41" t="s">
        <v>0</v>
      </c>
      <c r="B35" s="50">
        <v>5707</v>
      </c>
      <c r="C35" s="56">
        <f>ROUND(100*B35/B$40,1)</f>
        <v>9.6999999999999993</v>
      </c>
      <c r="D35" s="50">
        <v>12739</v>
      </c>
      <c r="E35" s="56">
        <f>ROUND(100*D35/D$40,1)</f>
        <v>7.8</v>
      </c>
      <c r="F35" s="52">
        <f>ROUND(100*B35/($B$40+$D$40),1)</f>
        <v>2.6</v>
      </c>
      <c r="G35" s="52">
        <f>ROUND(100*D35/($B$40+$D$40),1)</f>
        <v>5.7</v>
      </c>
    </row>
    <row r="36" spans="1:7" x14ac:dyDescent="0.25">
      <c r="A36" s="41" t="s">
        <v>52</v>
      </c>
      <c r="B36" s="50">
        <v>3699</v>
      </c>
      <c r="C36" s="41">
        <f t="shared" ref="C36:C39" si="16">ROUND(100*B36/B$40,1)</f>
        <v>6.3</v>
      </c>
      <c r="D36" s="50">
        <v>13077</v>
      </c>
      <c r="E36" s="56">
        <f t="shared" ref="E36:E39" si="17">ROUND(100*D36/D$40,1)</f>
        <v>8</v>
      </c>
      <c r="F36" s="52">
        <f t="shared" ref="F36:F39" si="18">ROUND(100*B36/($B$40+$D$40),1)</f>
        <v>1.7</v>
      </c>
      <c r="G36" s="52">
        <f t="shared" ref="G36:G39" si="19">ROUND(100*D36/($B$40+$D$40),1)</f>
        <v>5.9</v>
      </c>
    </row>
    <row r="37" spans="1:7" x14ac:dyDescent="0.25">
      <c r="A37" s="41" t="s">
        <v>2</v>
      </c>
      <c r="B37" s="50">
        <v>3898</v>
      </c>
      <c r="C37" s="41">
        <f t="shared" si="16"/>
        <v>6.6</v>
      </c>
      <c r="D37" s="50">
        <v>12118</v>
      </c>
      <c r="E37" s="41">
        <f t="shared" si="17"/>
        <v>7.4</v>
      </c>
      <c r="F37" s="52">
        <f t="shared" si="18"/>
        <v>1.7</v>
      </c>
      <c r="G37" s="52">
        <f t="shared" si="19"/>
        <v>5.4</v>
      </c>
    </row>
    <row r="38" spans="1:7" x14ac:dyDescent="0.25">
      <c r="A38" s="41" t="s">
        <v>3</v>
      </c>
      <c r="B38" s="50">
        <v>41928</v>
      </c>
      <c r="C38" s="41">
        <f t="shared" si="16"/>
        <v>71.400000000000006</v>
      </c>
      <c r="D38" s="50">
        <v>110105</v>
      </c>
      <c r="E38" s="56">
        <f t="shared" si="17"/>
        <v>67</v>
      </c>
      <c r="F38" s="52">
        <f t="shared" si="18"/>
        <v>18.8</v>
      </c>
      <c r="G38" s="52">
        <f t="shared" si="19"/>
        <v>49.4</v>
      </c>
    </row>
    <row r="39" spans="1:7" x14ac:dyDescent="0.25">
      <c r="A39" s="41" t="s">
        <v>53</v>
      </c>
      <c r="B39" s="50">
        <v>3471</v>
      </c>
      <c r="C39" s="41">
        <f t="shared" si="16"/>
        <v>5.9</v>
      </c>
      <c r="D39" s="50">
        <v>16214</v>
      </c>
      <c r="E39" s="41">
        <f t="shared" si="17"/>
        <v>9.9</v>
      </c>
      <c r="F39" s="52">
        <f t="shared" si="18"/>
        <v>1.6</v>
      </c>
      <c r="G39" s="52">
        <f t="shared" si="19"/>
        <v>7.3</v>
      </c>
    </row>
    <row r="40" spans="1:7" x14ac:dyDescent="0.25">
      <c r="A40" s="45" t="s">
        <v>14</v>
      </c>
      <c r="B40" s="53">
        <f t="shared" ref="B40" si="20">SUM(B35:B39)</f>
        <v>58703</v>
      </c>
      <c r="C40" s="54">
        <f t="shared" ref="C40:G40" si="21">SUM(C35:C39)</f>
        <v>99.9</v>
      </c>
      <c r="D40" s="53">
        <f t="shared" si="21"/>
        <v>164253</v>
      </c>
      <c r="E40" s="54">
        <f t="shared" si="21"/>
        <v>100.10000000000001</v>
      </c>
      <c r="F40" s="55">
        <f t="shared" si="21"/>
        <v>26.400000000000002</v>
      </c>
      <c r="G40" s="57">
        <f t="shared" si="21"/>
        <v>73.7</v>
      </c>
    </row>
    <row r="41" spans="1:7" x14ac:dyDescent="0.25">
      <c r="A41" s="45" t="s">
        <v>61</v>
      </c>
      <c r="B41" s="50">
        <v>1450</v>
      </c>
    </row>
    <row r="43" spans="1:7" ht="15.6" x14ac:dyDescent="0.3">
      <c r="A43" s="24" t="s">
        <v>16</v>
      </c>
    </row>
    <row r="44" spans="1:7" x14ac:dyDescent="0.25">
      <c r="A44" s="41" t="s">
        <v>62</v>
      </c>
    </row>
    <row r="45" spans="1:7" ht="48" customHeight="1" x14ac:dyDescent="0.25">
      <c r="A45" s="58" t="s">
        <v>63</v>
      </c>
      <c r="B45" s="58"/>
      <c r="C45" s="58"/>
      <c r="D45" s="58"/>
      <c r="E45" s="58"/>
      <c r="F45" s="58"/>
      <c r="G45" s="58"/>
    </row>
    <row r="46" spans="1:7" ht="31.95" customHeight="1" x14ac:dyDescent="0.25">
      <c r="A46" s="39" t="s">
        <v>64</v>
      </c>
      <c r="B46" s="39"/>
      <c r="C46" s="39"/>
      <c r="D46" s="39"/>
      <c r="E46" s="39"/>
      <c r="F46" s="39"/>
      <c r="G46" s="39"/>
    </row>
    <row r="47" spans="1:7" x14ac:dyDescent="0.25">
      <c r="A47" s="41" t="s">
        <v>18</v>
      </c>
    </row>
  </sheetData>
  <mergeCells count="15">
    <mergeCell ref="A45:G45"/>
    <mergeCell ref="A46:G46"/>
    <mergeCell ref="B23:C23"/>
    <mergeCell ref="D23:E23"/>
    <mergeCell ref="F23:G23"/>
    <mergeCell ref="B33:C33"/>
    <mergeCell ref="D33:E33"/>
    <mergeCell ref="F33:G33"/>
    <mergeCell ref="A1:G1"/>
    <mergeCell ref="B3:C3"/>
    <mergeCell ref="D3:E3"/>
    <mergeCell ref="F3:G3"/>
    <mergeCell ref="B13:C13"/>
    <mergeCell ref="D13:E13"/>
    <mergeCell ref="F13:G1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5597-3BC3-4FCD-9D98-9B5A846624AD}">
  <dimension ref="A1:G47"/>
  <sheetViews>
    <sheetView workbookViewId="0">
      <selection activeCell="A2" sqref="A2"/>
    </sheetView>
  </sheetViews>
  <sheetFormatPr defaultRowHeight="15" x14ac:dyDescent="0.25"/>
  <cols>
    <col min="1" max="1" width="25.6640625" style="41" customWidth="1"/>
    <col min="2" max="2" width="10.5546875" style="41" customWidth="1"/>
    <col min="3" max="3" width="8.109375" style="41" customWidth="1"/>
    <col min="4" max="4" width="10.5546875" style="41" customWidth="1"/>
    <col min="5" max="5" width="8.109375" style="41" customWidth="1"/>
    <col min="6" max="7" width="14.77734375" style="41" customWidth="1"/>
    <col min="8" max="16384" width="8.88671875" style="41"/>
  </cols>
  <sheetData>
    <row r="1" spans="1:7" ht="15.6" x14ac:dyDescent="0.3">
      <c r="A1" s="59" t="s">
        <v>66</v>
      </c>
      <c r="B1" s="59"/>
      <c r="C1" s="59"/>
      <c r="D1" s="59"/>
      <c r="E1" s="59"/>
      <c r="F1" s="59"/>
      <c r="G1" s="59"/>
    </row>
    <row r="2" spans="1:7" ht="15" customHeight="1" x14ac:dyDescent="0.25"/>
    <row r="3" spans="1:7" ht="15.6" x14ac:dyDescent="0.3">
      <c r="A3" s="42">
        <v>1995</v>
      </c>
      <c r="B3" s="48" t="s">
        <v>50</v>
      </c>
      <c r="C3" s="48"/>
      <c r="D3" s="48" t="s">
        <v>51</v>
      </c>
      <c r="E3" s="48"/>
      <c r="F3" s="49" t="s">
        <v>58</v>
      </c>
      <c r="G3" s="49"/>
    </row>
    <row r="4" spans="1:7" ht="15.6" x14ac:dyDescent="0.3">
      <c r="A4" s="40" t="s">
        <v>59</v>
      </c>
      <c r="B4" s="42" t="s">
        <v>60</v>
      </c>
      <c r="C4" s="42" t="s">
        <v>6</v>
      </c>
      <c r="D4" s="42" t="s">
        <v>60</v>
      </c>
      <c r="E4" s="42" t="s">
        <v>6</v>
      </c>
      <c r="F4" s="42" t="s">
        <v>50</v>
      </c>
      <c r="G4" s="42" t="s">
        <v>51</v>
      </c>
    </row>
    <row r="5" spans="1:7" x14ac:dyDescent="0.25">
      <c r="A5" s="41" t="s">
        <v>21</v>
      </c>
      <c r="B5" s="50">
        <v>7253</v>
      </c>
      <c r="C5" s="41">
        <f>ROUND(100*B5/B$10,1)</f>
        <v>5.4</v>
      </c>
      <c r="D5" s="50">
        <v>3707</v>
      </c>
      <c r="E5" s="41">
        <f>ROUND(100*D5/D$10,1)</f>
        <v>3.2</v>
      </c>
      <c r="F5" s="51">
        <f>ROUND(100*B5/($B$10+$D$10),1)</f>
        <v>2.9</v>
      </c>
      <c r="G5" s="51">
        <f>ROUND(100*D5/($B$10+$D$10),1)</f>
        <v>1.5</v>
      </c>
    </row>
    <row r="6" spans="1:7" x14ac:dyDescent="0.25">
      <c r="A6" s="41" t="s">
        <v>52</v>
      </c>
      <c r="B6" s="50">
        <v>7580</v>
      </c>
      <c r="C6" s="41">
        <f t="shared" ref="C6:E9" si="0">ROUND(100*B6/B$10,1)</f>
        <v>5.6</v>
      </c>
      <c r="D6" s="50">
        <v>6195</v>
      </c>
      <c r="E6" s="41">
        <f t="shared" si="0"/>
        <v>5.4</v>
      </c>
      <c r="F6" s="52">
        <f>ROUND(100*B6/($B$10+$D$10),1)</f>
        <v>3</v>
      </c>
      <c r="G6" s="51">
        <f t="shared" ref="G6:G9" si="1">ROUND(100*D6/($B$10+$D$10),1)</f>
        <v>2.5</v>
      </c>
    </row>
    <row r="7" spans="1:7" x14ac:dyDescent="0.25">
      <c r="A7" s="41" t="s">
        <v>2</v>
      </c>
      <c r="B7" s="50">
        <v>4996</v>
      </c>
      <c r="C7" s="41">
        <f t="shared" si="0"/>
        <v>3.7</v>
      </c>
      <c r="D7" s="50">
        <v>3787</v>
      </c>
      <c r="E7" s="41">
        <f t="shared" si="0"/>
        <v>3.3</v>
      </c>
      <c r="F7" s="52">
        <f t="shared" ref="F7:F9" si="2">ROUND(100*B7/($B$10+$D$10),1)</f>
        <v>2</v>
      </c>
      <c r="G7" s="52">
        <f t="shared" si="1"/>
        <v>1.5</v>
      </c>
    </row>
    <row r="8" spans="1:7" x14ac:dyDescent="0.25">
      <c r="A8" s="41" t="s">
        <v>3</v>
      </c>
      <c r="B8" s="50">
        <v>113327</v>
      </c>
      <c r="C8" s="41">
        <f t="shared" si="0"/>
        <v>83.7</v>
      </c>
      <c r="D8" s="50">
        <v>91937</v>
      </c>
      <c r="E8" s="41">
        <f t="shared" si="0"/>
        <v>79.8</v>
      </c>
      <c r="F8" s="51">
        <f t="shared" si="2"/>
        <v>45.2</v>
      </c>
      <c r="G8" s="51">
        <f t="shared" si="1"/>
        <v>36.700000000000003</v>
      </c>
    </row>
    <row r="9" spans="1:7" x14ac:dyDescent="0.25">
      <c r="A9" s="41" t="s">
        <v>53</v>
      </c>
      <c r="B9" s="50">
        <v>2258</v>
      </c>
      <c r="C9" s="41">
        <f t="shared" si="0"/>
        <v>1.7</v>
      </c>
      <c r="D9" s="50">
        <v>9528</v>
      </c>
      <c r="E9" s="41">
        <f t="shared" si="0"/>
        <v>8.3000000000000007</v>
      </c>
      <c r="F9" s="51">
        <f t="shared" si="2"/>
        <v>0.9</v>
      </c>
      <c r="G9" s="52">
        <f t="shared" si="1"/>
        <v>3.8</v>
      </c>
    </row>
    <row r="10" spans="1:7" x14ac:dyDescent="0.25">
      <c r="A10" s="45" t="s">
        <v>14</v>
      </c>
      <c r="B10" s="53">
        <f t="shared" ref="B10:G10" si="3">SUM(B5:B9)</f>
        <v>135414</v>
      </c>
      <c r="C10" s="54">
        <f t="shared" si="3"/>
        <v>100.10000000000001</v>
      </c>
      <c r="D10" s="53">
        <f t="shared" si="3"/>
        <v>115154</v>
      </c>
      <c r="E10" s="54">
        <f t="shared" si="3"/>
        <v>100</v>
      </c>
      <c r="F10" s="57">
        <f t="shared" si="3"/>
        <v>54</v>
      </c>
      <c r="G10" s="57">
        <f t="shared" si="3"/>
        <v>46</v>
      </c>
    </row>
    <row r="11" spans="1:7" x14ac:dyDescent="0.25">
      <c r="A11" s="45" t="s">
        <v>61</v>
      </c>
      <c r="B11" s="50">
        <v>663</v>
      </c>
    </row>
    <row r="13" spans="1:7" ht="15.6" x14ac:dyDescent="0.3">
      <c r="A13" s="42">
        <v>2005</v>
      </c>
      <c r="B13" s="48" t="s">
        <v>50</v>
      </c>
      <c r="C13" s="48"/>
      <c r="D13" s="48" t="s">
        <v>51</v>
      </c>
      <c r="E13" s="48"/>
      <c r="F13" s="49" t="s">
        <v>58</v>
      </c>
      <c r="G13" s="49"/>
    </row>
    <row r="14" spans="1:7" ht="15.6" x14ac:dyDescent="0.3">
      <c r="A14" s="40" t="s">
        <v>59</v>
      </c>
      <c r="B14" s="42" t="s">
        <v>60</v>
      </c>
      <c r="C14" s="42" t="s">
        <v>6</v>
      </c>
      <c r="D14" s="42" t="s">
        <v>60</v>
      </c>
      <c r="E14" s="42" t="s">
        <v>6</v>
      </c>
      <c r="F14" s="42" t="s">
        <v>50</v>
      </c>
      <c r="G14" s="42" t="s">
        <v>51</v>
      </c>
    </row>
    <row r="15" spans="1:7" x14ac:dyDescent="0.25">
      <c r="A15" s="41" t="s">
        <v>21</v>
      </c>
      <c r="B15" s="50">
        <v>7749</v>
      </c>
      <c r="C15" s="41">
        <f>ROUND(100*B15/B$20,1)</f>
        <v>6.9</v>
      </c>
      <c r="D15" s="50">
        <v>7702</v>
      </c>
      <c r="E15" s="41">
        <f>ROUND(100*D15/D$20,1)</f>
        <v>3.7</v>
      </c>
      <c r="F15" s="52">
        <f>ROUND(100*B15/($B$20+$D$20),1)</f>
        <v>2.4</v>
      </c>
      <c r="G15" s="51">
        <f>ROUND(100*D15/($B$20+$D$20),1)</f>
        <v>2.4</v>
      </c>
    </row>
    <row r="16" spans="1:7" x14ac:dyDescent="0.25">
      <c r="A16" s="41" t="s">
        <v>52</v>
      </c>
      <c r="B16" s="50">
        <v>6508</v>
      </c>
      <c r="C16" s="41">
        <f t="shared" ref="C16:C19" si="4">ROUND(100*B16/B$20,1)</f>
        <v>5.8</v>
      </c>
      <c r="D16" s="50">
        <v>13113</v>
      </c>
      <c r="E16" s="41">
        <f t="shared" ref="E16:E19" si="5">ROUND(100*D16/D$20,1)</f>
        <v>6.4</v>
      </c>
      <c r="F16" s="52">
        <f t="shared" ref="F16:F19" si="6">ROUND(100*B16/($B$20+$D$20),1)</f>
        <v>2</v>
      </c>
      <c r="G16" s="52">
        <f t="shared" ref="G16:G19" si="7">ROUND(100*D16/($B$20+$D$20),1)</f>
        <v>4.0999999999999996</v>
      </c>
    </row>
    <row r="17" spans="1:7" x14ac:dyDescent="0.25">
      <c r="A17" s="41" t="s">
        <v>2</v>
      </c>
      <c r="B17" s="50">
        <v>4853</v>
      </c>
      <c r="C17" s="41">
        <f t="shared" si="4"/>
        <v>4.3</v>
      </c>
      <c r="D17" s="50">
        <v>9004</v>
      </c>
      <c r="E17" s="41">
        <f t="shared" si="5"/>
        <v>4.4000000000000004</v>
      </c>
      <c r="F17" s="51">
        <f t="shared" si="6"/>
        <v>1.5</v>
      </c>
      <c r="G17" s="52">
        <f t="shared" si="7"/>
        <v>2.8</v>
      </c>
    </row>
    <row r="18" spans="1:7" x14ac:dyDescent="0.25">
      <c r="A18" s="41" t="s">
        <v>3</v>
      </c>
      <c r="B18" s="50">
        <v>90063</v>
      </c>
      <c r="C18" s="56">
        <f t="shared" si="4"/>
        <v>80</v>
      </c>
      <c r="D18" s="50">
        <v>151651</v>
      </c>
      <c r="E18" s="41">
        <f t="shared" si="5"/>
        <v>73.5</v>
      </c>
      <c r="F18" s="51">
        <f t="shared" si="6"/>
        <v>28.2</v>
      </c>
      <c r="G18" s="51">
        <f t="shared" si="7"/>
        <v>47.6</v>
      </c>
    </row>
    <row r="19" spans="1:7" x14ac:dyDescent="0.25">
      <c r="A19" s="41" t="s">
        <v>53</v>
      </c>
      <c r="B19" s="50">
        <v>3460</v>
      </c>
      <c r="C19" s="41">
        <f t="shared" si="4"/>
        <v>3.1</v>
      </c>
      <c r="D19" s="50">
        <v>24757</v>
      </c>
      <c r="E19" s="56">
        <f t="shared" si="5"/>
        <v>12</v>
      </c>
      <c r="F19" s="51">
        <f t="shared" si="6"/>
        <v>1.1000000000000001</v>
      </c>
      <c r="G19" s="52">
        <f t="shared" si="7"/>
        <v>7.8</v>
      </c>
    </row>
    <row r="20" spans="1:7" x14ac:dyDescent="0.25">
      <c r="A20" s="45" t="s">
        <v>14</v>
      </c>
      <c r="B20" s="53">
        <f t="shared" ref="B20:C20" si="8">SUM(B15:B19)</f>
        <v>112633</v>
      </c>
      <c r="C20" s="54">
        <f t="shared" si="8"/>
        <v>100.1</v>
      </c>
      <c r="D20" s="53">
        <f t="shared" ref="D20:G20" si="9">SUM(D15:D19)</f>
        <v>206227</v>
      </c>
      <c r="E20" s="54">
        <f t="shared" si="9"/>
        <v>100</v>
      </c>
      <c r="F20" s="57">
        <f t="shared" si="9"/>
        <v>35.200000000000003</v>
      </c>
      <c r="G20" s="55">
        <f t="shared" si="9"/>
        <v>64.7</v>
      </c>
    </row>
    <row r="21" spans="1:7" x14ac:dyDescent="0.25">
      <c r="A21" s="45" t="s">
        <v>61</v>
      </c>
      <c r="B21" s="41">
        <v>631</v>
      </c>
    </row>
    <row r="23" spans="1:7" ht="15.6" x14ac:dyDescent="0.3">
      <c r="A23" s="42">
        <v>2015</v>
      </c>
      <c r="B23" s="48" t="s">
        <v>50</v>
      </c>
      <c r="C23" s="48"/>
      <c r="D23" s="48" t="s">
        <v>51</v>
      </c>
      <c r="E23" s="48"/>
      <c r="F23" s="49" t="s">
        <v>58</v>
      </c>
      <c r="G23" s="49"/>
    </row>
    <row r="24" spans="1:7" ht="15.6" x14ac:dyDescent="0.3">
      <c r="A24" s="40" t="s">
        <v>59</v>
      </c>
      <c r="B24" s="42" t="s">
        <v>60</v>
      </c>
      <c r="C24" s="42" t="s">
        <v>6</v>
      </c>
      <c r="D24" s="42" t="s">
        <v>60</v>
      </c>
      <c r="E24" s="42" t="s">
        <v>6</v>
      </c>
      <c r="F24" s="42" t="s">
        <v>50</v>
      </c>
      <c r="G24" s="42" t="s">
        <v>51</v>
      </c>
    </row>
    <row r="25" spans="1:7" x14ac:dyDescent="0.25">
      <c r="A25" s="41" t="s">
        <v>0</v>
      </c>
      <c r="B25" s="50">
        <v>10275</v>
      </c>
      <c r="C25" s="56">
        <f>ROUND(100*B25/B$30,1)</f>
        <v>8.8000000000000007</v>
      </c>
      <c r="D25" s="50">
        <v>11064</v>
      </c>
      <c r="E25" s="56">
        <f>ROUND(100*D25/D$30,1)</f>
        <v>3.9</v>
      </c>
      <c r="F25" s="51">
        <f>ROUND(100*B25/($B$30+$D$30),1)</f>
        <v>2.6</v>
      </c>
      <c r="G25" s="52">
        <f>ROUND(100*D25/($B$30+$D$30),1)</f>
        <v>2.8</v>
      </c>
    </row>
    <row r="26" spans="1:7" x14ac:dyDescent="0.25">
      <c r="A26" s="41" t="s">
        <v>52</v>
      </c>
      <c r="B26" s="50">
        <v>6702</v>
      </c>
      <c r="C26" s="56">
        <f t="shared" ref="C26:C29" si="10">ROUND(100*B26/B$30,1)</f>
        <v>5.8</v>
      </c>
      <c r="D26" s="50">
        <v>23207</v>
      </c>
      <c r="E26" s="56">
        <f t="shared" ref="E26:E29" si="11">ROUND(100*D26/D$30,1)</f>
        <v>8.1999999999999993</v>
      </c>
      <c r="F26" s="52">
        <f t="shared" ref="F26:F29" si="12">ROUND(100*B26/($B$30+$D$30),1)</f>
        <v>1.7</v>
      </c>
      <c r="G26" s="51">
        <f t="shared" ref="G26:G29" si="13">ROUND(100*D26/($B$30+$D$30),1)</f>
        <v>5.8</v>
      </c>
    </row>
    <row r="27" spans="1:7" x14ac:dyDescent="0.25">
      <c r="A27" s="41" t="s">
        <v>2</v>
      </c>
      <c r="B27" s="50">
        <v>5413</v>
      </c>
      <c r="C27" s="41">
        <f t="shared" si="10"/>
        <v>4.7</v>
      </c>
      <c r="D27" s="50">
        <v>16571</v>
      </c>
      <c r="E27" s="41">
        <f t="shared" si="11"/>
        <v>5.9</v>
      </c>
      <c r="F27" s="51">
        <f t="shared" si="12"/>
        <v>1.4</v>
      </c>
      <c r="G27" s="51">
        <f t="shared" si="13"/>
        <v>4.2</v>
      </c>
    </row>
    <row r="28" spans="1:7" x14ac:dyDescent="0.25">
      <c r="A28" s="41" t="s">
        <v>3</v>
      </c>
      <c r="B28" s="50">
        <v>86842</v>
      </c>
      <c r="C28" s="41">
        <f t="shared" si="10"/>
        <v>74.7</v>
      </c>
      <c r="D28" s="50">
        <v>201034</v>
      </c>
      <c r="E28" s="41">
        <f t="shared" si="11"/>
        <v>71.400000000000006</v>
      </c>
      <c r="F28" s="51">
        <f t="shared" si="12"/>
        <v>21.8</v>
      </c>
      <c r="G28" s="51">
        <f t="shared" si="13"/>
        <v>50.6</v>
      </c>
    </row>
    <row r="29" spans="1:7" x14ac:dyDescent="0.25">
      <c r="A29" s="41" t="s">
        <v>53</v>
      </c>
      <c r="B29" s="50">
        <v>7057</v>
      </c>
      <c r="C29" s="41">
        <f t="shared" si="10"/>
        <v>6.1</v>
      </c>
      <c r="D29" s="50">
        <v>29510</v>
      </c>
      <c r="E29" s="41">
        <f t="shared" si="11"/>
        <v>10.5</v>
      </c>
      <c r="F29" s="51">
        <f t="shared" si="12"/>
        <v>1.8</v>
      </c>
      <c r="G29" s="51">
        <f t="shared" si="13"/>
        <v>7.4</v>
      </c>
    </row>
    <row r="30" spans="1:7" x14ac:dyDescent="0.25">
      <c r="A30" s="45" t="s">
        <v>14</v>
      </c>
      <c r="B30" s="53">
        <f t="shared" ref="B30:C30" si="14">SUM(B25:B29)</f>
        <v>116289</v>
      </c>
      <c r="C30" s="54">
        <f t="shared" si="14"/>
        <v>100.1</v>
      </c>
      <c r="D30" s="53">
        <f t="shared" ref="D30:G30" si="15">SUM(D25:D29)</f>
        <v>281386</v>
      </c>
      <c r="E30" s="54">
        <f t="shared" si="15"/>
        <v>99.9</v>
      </c>
      <c r="F30" s="55">
        <f t="shared" si="15"/>
        <v>29.3</v>
      </c>
      <c r="G30" s="57">
        <f t="shared" si="15"/>
        <v>70.800000000000011</v>
      </c>
    </row>
    <row r="31" spans="1:7" x14ac:dyDescent="0.25">
      <c r="A31" s="45" t="s">
        <v>61</v>
      </c>
      <c r="B31" s="41">
        <v>756</v>
      </c>
    </row>
    <row r="33" spans="1:7" ht="15.6" x14ac:dyDescent="0.3">
      <c r="A33" s="42">
        <v>2019</v>
      </c>
      <c r="B33" s="48" t="s">
        <v>50</v>
      </c>
      <c r="C33" s="48"/>
      <c r="D33" s="48" t="s">
        <v>51</v>
      </c>
      <c r="E33" s="48"/>
      <c r="F33" s="49" t="s">
        <v>58</v>
      </c>
      <c r="G33" s="49"/>
    </row>
    <row r="34" spans="1:7" ht="15.6" x14ac:dyDescent="0.3">
      <c r="A34" s="40" t="s">
        <v>59</v>
      </c>
      <c r="B34" s="42" t="s">
        <v>60</v>
      </c>
      <c r="C34" s="42" t="s">
        <v>6</v>
      </c>
      <c r="D34" s="42" t="s">
        <v>60</v>
      </c>
      <c r="E34" s="42" t="s">
        <v>6</v>
      </c>
      <c r="F34" s="42" t="s">
        <v>50</v>
      </c>
      <c r="G34" s="42" t="s">
        <v>51</v>
      </c>
    </row>
    <row r="35" spans="1:7" x14ac:dyDescent="0.25">
      <c r="A35" s="41" t="s">
        <v>0</v>
      </c>
      <c r="B35" s="50">
        <v>11707</v>
      </c>
      <c r="C35" s="56">
        <f>ROUND(100*B35/B$40,1)</f>
        <v>10.1</v>
      </c>
      <c r="D35" s="50">
        <v>12343</v>
      </c>
      <c r="E35" s="56">
        <f>ROUND(100*D35/D$40,1)</f>
        <v>4.4000000000000004</v>
      </c>
      <c r="F35" s="52">
        <f>ROUND(100*B35/($B$40+$D$40),1)</f>
        <v>3</v>
      </c>
      <c r="G35" s="52">
        <f>ROUND(100*D35/($B$40+$D$40),1)</f>
        <v>3.1</v>
      </c>
    </row>
    <row r="36" spans="1:7" x14ac:dyDescent="0.25">
      <c r="A36" s="41" t="s">
        <v>52</v>
      </c>
      <c r="B36" s="50">
        <v>6931</v>
      </c>
      <c r="C36" s="56">
        <f t="shared" ref="C36:E39" si="16">ROUND(100*B36/B$40,1)</f>
        <v>6</v>
      </c>
      <c r="D36" s="50">
        <v>23853</v>
      </c>
      <c r="E36" s="56">
        <f t="shared" si="16"/>
        <v>8.6</v>
      </c>
      <c r="F36" s="52">
        <f t="shared" ref="F36:F39" si="17">ROUND(100*B36/($B$40+$D$40),1)</f>
        <v>1.8</v>
      </c>
      <c r="G36" s="52">
        <f t="shared" ref="G36:G39" si="18">ROUND(100*D36/($B$40+$D$40),1)</f>
        <v>6.1</v>
      </c>
    </row>
    <row r="37" spans="1:7" x14ac:dyDescent="0.25">
      <c r="A37" s="41" t="s">
        <v>2</v>
      </c>
      <c r="B37" s="50">
        <v>6070</v>
      </c>
      <c r="C37" s="41">
        <f t="shared" si="16"/>
        <v>5.3</v>
      </c>
      <c r="D37" s="50">
        <v>18064</v>
      </c>
      <c r="E37" s="41">
        <f t="shared" si="16"/>
        <v>6.5</v>
      </c>
      <c r="F37" s="52">
        <f t="shared" si="17"/>
        <v>1.5</v>
      </c>
      <c r="G37" s="52">
        <f t="shared" si="18"/>
        <v>4.5999999999999996</v>
      </c>
    </row>
    <row r="38" spans="1:7" x14ac:dyDescent="0.25">
      <c r="A38" s="41" t="s">
        <v>3</v>
      </c>
      <c r="B38" s="50">
        <v>82473</v>
      </c>
      <c r="C38" s="41">
        <f t="shared" si="16"/>
        <v>71.5</v>
      </c>
      <c r="D38" s="50">
        <v>193254</v>
      </c>
      <c r="E38" s="41">
        <f t="shared" si="16"/>
        <v>69.5</v>
      </c>
      <c r="F38" s="52">
        <f t="shared" si="17"/>
        <v>21</v>
      </c>
      <c r="G38" s="52">
        <f t="shared" si="18"/>
        <v>49.1</v>
      </c>
    </row>
    <row r="39" spans="1:7" x14ac:dyDescent="0.25">
      <c r="A39" s="41" t="s">
        <v>53</v>
      </c>
      <c r="B39" s="50">
        <v>8188</v>
      </c>
      <c r="C39" s="41">
        <f t="shared" si="16"/>
        <v>7.1</v>
      </c>
      <c r="D39" s="50">
        <v>30660</v>
      </c>
      <c r="E39" s="56">
        <f t="shared" si="16"/>
        <v>11</v>
      </c>
      <c r="F39" s="52">
        <f t="shared" si="17"/>
        <v>2.1</v>
      </c>
      <c r="G39" s="52">
        <f t="shared" si="18"/>
        <v>7.8</v>
      </c>
    </row>
    <row r="40" spans="1:7" x14ac:dyDescent="0.25">
      <c r="A40" s="45" t="s">
        <v>14</v>
      </c>
      <c r="B40" s="53">
        <f t="shared" ref="B40" si="19">SUM(B35:B39)</f>
        <v>115369</v>
      </c>
      <c r="C40" s="54">
        <f t="shared" ref="C40:G40" si="20">SUM(C35:C39)</f>
        <v>100</v>
      </c>
      <c r="D40" s="53">
        <f t="shared" si="20"/>
        <v>278174</v>
      </c>
      <c r="E40" s="54">
        <f t="shared" si="20"/>
        <v>100</v>
      </c>
      <c r="F40" s="55">
        <f t="shared" si="20"/>
        <v>29.400000000000002</v>
      </c>
      <c r="G40" s="57">
        <f t="shared" si="20"/>
        <v>70.7</v>
      </c>
    </row>
    <row r="41" spans="1:7" x14ac:dyDescent="0.25">
      <c r="A41" s="45" t="s">
        <v>61</v>
      </c>
      <c r="B41" s="41">
        <v>757</v>
      </c>
    </row>
    <row r="43" spans="1:7" ht="15.6" x14ac:dyDescent="0.3">
      <c r="A43" s="24" t="s">
        <v>16</v>
      </c>
    </row>
    <row r="44" spans="1:7" x14ac:dyDescent="0.25">
      <c r="A44" s="41" t="s">
        <v>62</v>
      </c>
    </row>
    <row r="45" spans="1:7" ht="48" customHeight="1" x14ac:dyDescent="0.25">
      <c r="A45" s="58" t="s">
        <v>63</v>
      </c>
      <c r="B45" s="58"/>
      <c r="C45" s="58"/>
      <c r="D45" s="58"/>
      <c r="E45" s="58"/>
      <c r="F45" s="58"/>
      <c r="G45" s="58"/>
    </row>
    <row r="46" spans="1:7" ht="31.95" customHeight="1" x14ac:dyDescent="0.25">
      <c r="A46" s="39" t="s">
        <v>64</v>
      </c>
      <c r="B46" s="39"/>
      <c r="C46" s="39"/>
      <c r="D46" s="39"/>
      <c r="E46" s="39"/>
      <c r="F46" s="39"/>
      <c r="G46" s="39"/>
    </row>
    <row r="47" spans="1:7" x14ac:dyDescent="0.25">
      <c r="A47" s="41" t="s">
        <v>18</v>
      </c>
    </row>
  </sheetData>
  <mergeCells count="15">
    <mergeCell ref="A45:G45"/>
    <mergeCell ref="A46:G46"/>
    <mergeCell ref="B23:C23"/>
    <mergeCell ref="D23:E23"/>
    <mergeCell ref="F23:G23"/>
    <mergeCell ref="B33:C33"/>
    <mergeCell ref="D33:E33"/>
    <mergeCell ref="F33:G33"/>
    <mergeCell ref="A1:G1"/>
    <mergeCell ref="B3:C3"/>
    <mergeCell ref="D3:E3"/>
    <mergeCell ref="F3:G3"/>
    <mergeCell ref="B13:C13"/>
    <mergeCell ref="D13:E13"/>
    <mergeCell ref="F13:G1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BC7C-5471-4206-9543-C0335A622D63}">
  <dimension ref="A1:G47"/>
  <sheetViews>
    <sheetView workbookViewId="0">
      <selection activeCell="A2" sqref="A2"/>
    </sheetView>
  </sheetViews>
  <sheetFormatPr defaultRowHeight="15" x14ac:dyDescent="0.25"/>
  <cols>
    <col min="1" max="1" width="25.6640625" style="41" customWidth="1"/>
    <col min="2" max="2" width="10.5546875" style="41" customWidth="1"/>
    <col min="3" max="3" width="8.109375" style="41" customWidth="1"/>
    <col min="4" max="4" width="10.5546875" style="41" customWidth="1"/>
    <col min="5" max="5" width="8.109375" style="41" customWidth="1"/>
    <col min="6" max="7" width="14.77734375" style="41" customWidth="1"/>
    <col min="8" max="16384" width="8.88671875" style="41"/>
  </cols>
  <sheetData>
    <row r="1" spans="1:7" ht="15.6" x14ac:dyDescent="0.3">
      <c r="A1" s="59" t="s">
        <v>67</v>
      </c>
      <c r="B1" s="59"/>
      <c r="C1" s="59"/>
      <c r="D1" s="59"/>
      <c r="E1" s="59"/>
      <c r="F1" s="59"/>
      <c r="G1" s="59"/>
    </row>
    <row r="2" spans="1:7" ht="15" customHeight="1" x14ac:dyDescent="0.25"/>
    <row r="3" spans="1:7" ht="15.6" x14ac:dyDescent="0.3">
      <c r="A3" s="42">
        <v>1995</v>
      </c>
      <c r="B3" s="48" t="s">
        <v>50</v>
      </c>
      <c r="C3" s="48"/>
      <c r="D3" s="48" t="s">
        <v>51</v>
      </c>
      <c r="E3" s="48"/>
      <c r="F3" s="49" t="s">
        <v>58</v>
      </c>
      <c r="G3" s="49"/>
    </row>
    <row r="4" spans="1:7" ht="15.6" x14ac:dyDescent="0.3">
      <c r="A4" s="40" t="s">
        <v>59</v>
      </c>
      <c r="B4" s="42" t="s">
        <v>60</v>
      </c>
      <c r="C4" s="42" t="s">
        <v>6</v>
      </c>
      <c r="D4" s="42" t="s">
        <v>60</v>
      </c>
      <c r="E4" s="42" t="s">
        <v>6</v>
      </c>
      <c r="F4" s="42" t="s">
        <v>50</v>
      </c>
      <c r="G4" s="42" t="s">
        <v>51</v>
      </c>
    </row>
    <row r="5" spans="1:7" x14ac:dyDescent="0.25">
      <c r="A5" s="41" t="s">
        <v>21</v>
      </c>
      <c r="B5" s="50">
        <v>7940</v>
      </c>
      <c r="C5" s="56">
        <f>ROUND(100*B5/B$10,1)</f>
        <v>6</v>
      </c>
      <c r="D5" s="50">
        <v>6914</v>
      </c>
      <c r="E5" s="56">
        <f>ROUND(100*D5/D$10,1)</f>
        <v>7</v>
      </c>
      <c r="F5" s="51">
        <f>ROUND(100*B5/($B$10+$D$10),1)</f>
        <v>3.4</v>
      </c>
      <c r="G5" s="52">
        <f>ROUND(100*D5/($B$10+$D$10),1)</f>
        <v>3</v>
      </c>
    </row>
    <row r="6" spans="1:7" x14ac:dyDescent="0.25">
      <c r="A6" s="41" t="s">
        <v>52</v>
      </c>
      <c r="B6" s="50">
        <v>3808</v>
      </c>
      <c r="C6" s="41">
        <f t="shared" ref="C6:E9" si="0">ROUND(100*B6/B$10,1)</f>
        <v>2.9</v>
      </c>
      <c r="D6" s="50">
        <v>3570</v>
      </c>
      <c r="E6" s="41">
        <f t="shared" si="0"/>
        <v>3.6</v>
      </c>
      <c r="F6" s="52">
        <f>ROUND(100*B6/($B$10+$D$10),1)</f>
        <v>1.6</v>
      </c>
      <c r="G6" s="51">
        <f t="shared" ref="G6:G9" si="1">ROUND(100*D6/($B$10+$D$10),1)</f>
        <v>1.5</v>
      </c>
    </row>
    <row r="7" spans="1:7" x14ac:dyDescent="0.25">
      <c r="A7" s="41" t="s">
        <v>2</v>
      </c>
      <c r="B7" s="50">
        <v>2707</v>
      </c>
      <c r="C7" s="56">
        <f t="shared" si="0"/>
        <v>2</v>
      </c>
      <c r="D7" s="50">
        <v>2315</v>
      </c>
      <c r="E7" s="41">
        <f t="shared" si="0"/>
        <v>2.2999999999999998</v>
      </c>
      <c r="F7" s="52">
        <f t="shared" ref="F7:F9" si="2">ROUND(100*B7/($B$10+$D$10),1)</f>
        <v>1.2</v>
      </c>
      <c r="G7" s="52">
        <f t="shared" si="1"/>
        <v>1</v>
      </c>
    </row>
    <row r="8" spans="1:7" x14ac:dyDescent="0.25">
      <c r="A8" s="41" t="s">
        <v>3</v>
      </c>
      <c r="B8" s="50">
        <v>115426</v>
      </c>
      <c r="C8" s="41">
        <f t="shared" si="0"/>
        <v>86.8</v>
      </c>
      <c r="D8" s="50">
        <v>76870</v>
      </c>
      <c r="E8" s="41">
        <f t="shared" si="0"/>
        <v>77.7</v>
      </c>
      <c r="F8" s="51">
        <f t="shared" si="2"/>
        <v>49.8</v>
      </c>
      <c r="G8" s="51">
        <f t="shared" si="1"/>
        <v>33.1</v>
      </c>
    </row>
    <row r="9" spans="1:7" x14ac:dyDescent="0.25">
      <c r="A9" s="41" t="s">
        <v>53</v>
      </c>
      <c r="B9" s="50">
        <v>3092</v>
      </c>
      <c r="C9" s="41">
        <f t="shared" si="0"/>
        <v>2.2999999999999998</v>
      </c>
      <c r="D9" s="50">
        <v>9296</v>
      </c>
      <c r="E9" s="41">
        <f t="shared" si="0"/>
        <v>9.4</v>
      </c>
      <c r="F9" s="51">
        <f t="shared" si="2"/>
        <v>1.3</v>
      </c>
      <c r="G9" s="52">
        <f t="shared" si="1"/>
        <v>4</v>
      </c>
    </row>
    <row r="10" spans="1:7" x14ac:dyDescent="0.25">
      <c r="A10" s="45" t="s">
        <v>14</v>
      </c>
      <c r="B10" s="53">
        <f t="shared" ref="B10:G10" si="3">SUM(B5:B9)</f>
        <v>132973</v>
      </c>
      <c r="C10" s="54">
        <f t="shared" si="3"/>
        <v>100</v>
      </c>
      <c r="D10" s="53">
        <f t="shared" si="3"/>
        <v>98965</v>
      </c>
      <c r="E10" s="54">
        <f t="shared" si="3"/>
        <v>100</v>
      </c>
      <c r="F10" s="57">
        <f t="shared" si="3"/>
        <v>57.3</v>
      </c>
      <c r="G10" s="57">
        <f t="shared" si="3"/>
        <v>42.6</v>
      </c>
    </row>
    <row r="11" spans="1:7" x14ac:dyDescent="0.25">
      <c r="A11" s="45" t="s">
        <v>61</v>
      </c>
      <c r="B11" s="50">
        <v>125</v>
      </c>
    </row>
    <row r="13" spans="1:7" ht="15.6" x14ac:dyDescent="0.3">
      <c r="A13" s="42">
        <v>2005</v>
      </c>
      <c r="B13" s="48" t="s">
        <v>50</v>
      </c>
      <c r="C13" s="48"/>
      <c r="D13" s="48" t="s">
        <v>51</v>
      </c>
      <c r="E13" s="48"/>
      <c r="F13" s="49" t="s">
        <v>58</v>
      </c>
      <c r="G13" s="49"/>
    </row>
    <row r="14" spans="1:7" ht="15.6" x14ac:dyDescent="0.3">
      <c r="A14" s="40" t="s">
        <v>59</v>
      </c>
      <c r="B14" s="42" t="s">
        <v>60</v>
      </c>
      <c r="C14" s="42" t="s">
        <v>6</v>
      </c>
      <c r="D14" s="42" t="s">
        <v>60</v>
      </c>
      <c r="E14" s="42" t="s">
        <v>6</v>
      </c>
      <c r="F14" s="42" t="s">
        <v>50</v>
      </c>
      <c r="G14" s="42" t="s">
        <v>51</v>
      </c>
    </row>
    <row r="15" spans="1:7" x14ac:dyDescent="0.25">
      <c r="A15" s="41" t="s">
        <v>21</v>
      </c>
      <c r="B15" s="50">
        <v>15427</v>
      </c>
      <c r="C15" s="41">
        <f>ROUND(100*B15/B$20,1)</f>
        <v>8.9</v>
      </c>
      <c r="D15" s="50">
        <v>12691</v>
      </c>
      <c r="E15" s="41">
        <f>ROUND(100*D15/D$20,1)</f>
        <v>7.2</v>
      </c>
      <c r="F15" s="52">
        <f>ROUND(100*B15/($B$20+$D$20),1)</f>
        <v>4.4000000000000004</v>
      </c>
      <c r="G15" s="51">
        <f>ROUND(100*D15/($B$20+$D$20),1)</f>
        <v>3.6</v>
      </c>
    </row>
    <row r="16" spans="1:7" x14ac:dyDescent="0.25">
      <c r="A16" s="41" t="s">
        <v>52</v>
      </c>
      <c r="B16" s="50">
        <v>6330</v>
      </c>
      <c r="C16" s="41">
        <f t="shared" ref="C16:C19" si="4">ROUND(100*B16/B$20,1)</f>
        <v>3.7</v>
      </c>
      <c r="D16" s="50">
        <v>6304</v>
      </c>
      <c r="E16" s="41">
        <f t="shared" ref="E16:E19" si="5">ROUND(100*D16/D$20,1)</f>
        <v>3.6</v>
      </c>
      <c r="F16" s="52">
        <f t="shared" ref="F16:F19" si="6">ROUND(100*B16/($B$20+$D$20),1)</f>
        <v>1.8</v>
      </c>
      <c r="G16" s="52">
        <f t="shared" ref="G16:G19" si="7">ROUND(100*D16/($B$20+$D$20),1)</f>
        <v>1.8</v>
      </c>
    </row>
    <row r="17" spans="1:7" x14ac:dyDescent="0.25">
      <c r="A17" s="41" t="s">
        <v>2</v>
      </c>
      <c r="B17" s="50">
        <v>5788</v>
      </c>
      <c r="C17" s="41">
        <f t="shared" si="4"/>
        <v>3.3</v>
      </c>
      <c r="D17" s="50">
        <v>5819</v>
      </c>
      <c r="E17" s="41">
        <f t="shared" si="5"/>
        <v>3.3</v>
      </c>
      <c r="F17" s="51">
        <f t="shared" si="6"/>
        <v>1.7</v>
      </c>
      <c r="G17" s="52">
        <f t="shared" si="7"/>
        <v>1.7</v>
      </c>
    </row>
    <row r="18" spans="1:7" x14ac:dyDescent="0.25">
      <c r="A18" s="41" t="s">
        <v>3</v>
      </c>
      <c r="B18" s="50">
        <v>135524</v>
      </c>
      <c r="C18" s="56">
        <f t="shared" si="4"/>
        <v>78.400000000000006</v>
      </c>
      <c r="D18" s="50">
        <v>129969</v>
      </c>
      <c r="E18" s="56">
        <f t="shared" si="5"/>
        <v>74</v>
      </c>
      <c r="F18" s="51">
        <f t="shared" si="6"/>
        <v>38.9</v>
      </c>
      <c r="G18" s="51">
        <f t="shared" si="7"/>
        <v>37.299999999999997</v>
      </c>
    </row>
    <row r="19" spans="1:7" x14ac:dyDescent="0.25">
      <c r="A19" s="41" t="s">
        <v>53</v>
      </c>
      <c r="B19" s="50">
        <v>9882</v>
      </c>
      <c r="C19" s="41">
        <f t="shared" si="4"/>
        <v>5.7</v>
      </c>
      <c r="D19" s="50">
        <v>20813</v>
      </c>
      <c r="E19" s="41">
        <f t="shared" si="5"/>
        <v>11.9</v>
      </c>
      <c r="F19" s="51">
        <f t="shared" si="6"/>
        <v>2.8</v>
      </c>
      <c r="G19" s="52">
        <f t="shared" si="7"/>
        <v>6</v>
      </c>
    </row>
    <row r="20" spans="1:7" x14ac:dyDescent="0.25">
      <c r="A20" s="45" t="s">
        <v>14</v>
      </c>
      <c r="B20" s="53">
        <f t="shared" ref="B20:C20" si="8">SUM(B15:B19)</f>
        <v>172951</v>
      </c>
      <c r="C20" s="54">
        <f t="shared" si="8"/>
        <v>100.00000000000001</v>
      </c>
      <c r="D20" s="53">
        <f t="shared" ref="D20:G20" si="9">SUM(D15:D19)</f>
        <v>175596</v>
      </c>
      <c r="E20" s="54">
        <f t="shared" si="9"/>
        <v>100</v>
      </c>
      <c r="F20" s="57">
        <f t="shared" si="9"/>
        <v>49.599999999999994</v>
      </c>
      <c r="G20" s="55">
        <f t="shared" si="9"/>
        <v>50.4</v>
      </c>
    </row>
    <row r="21" spans="1:7" x14ac:dyDescent="0.25">
      <c r="A21" s="45" t="s">
        <v>61</v>
      </c>
      <c r="B21" s="41">
        <v>199</v>
      </c>
    </row>
    <row r="23" spans="1:7" ht="15.6" x14ac:dyDescent="0.3">
      <c r="A23" s="42">
        <v>2015</v>
      </c>
      <c r="B23" s="48" t="s">
        <v>50</v>
      </c>
      <c r="C23" s="48"/>
      <c r="D23" s="48" t="s">
        <v>51</v>
      </c>
      <c r="E23" s="48"/>
      <c r="F23" s="49" t="s">
        <v>58</v>
      </c>
      <c r="G23" s="49"/>
    </row>
    <row r="24" spans="1:7" ht="15.6" x14ac:dyDescent="0.3">
      <c r="A24" s="40" t="s">
        <v>59</v>
      </c>
      <c r="B24" s="42" t="s">
        <v>60</v>
      </c>
      <c r="C24" s="42" t="s">
        <v>6</v>
      </c>
      <c r="D24" s="42" t="s">
        <v>60</v>
      </c>
      <c r="E24" s="42" t="s">
        <v>6</v>
      </c>
      <c r="F24" s="42" t="s">
        <v>50</v>
      </c>
      <c r="G24" s="42" t="s">
        <v>51</v>
      </c>
    </row>
    <row r="25" spans="1:7" x14ac:dyDescent="0.25">
      <c r="A25" s="41" t="s">
        <v>0</v>
      </c>
      <c r="B25" s="50">
        <v>23665</v>
      </c>
      <c r="C25" s="56">
        <f>ROUND(100*B25/B$30,1)</f>
        <v>12.6</v>
      </c>
      <c r="D25" s="50">
        <v>16084</v>
      </c>
      <c r="E25" s="56">
        <f>ROUND(100*D25/D$30,1)</f>
        <v>7.9</v>
      </c>
      <c r="F25" s="51">
        <f>ROUND(100*B25/($B$30+$D$30),1)</f>
        <v>6.1</v>
      </c>
      <c r="G25" s="52">
        <f>ROUND(100*D25/($B$30+$D$30),1)</f>
        <v>4.0999999999999996</v>
      </c>
    </row>
    <row r="26" spans="1:7" x14ac:dyDescent="0.25">
      <c r="A26" s="41" t="s">
        <v>52</v>
      </c>
      <c r="B26" s="50">
        <v>7441</v>
      </c>
      <c r="C26" s="56">
        <f t="shared" ref="C26:C29" si="10">ROUND(100*B26/B$30,1)</f>
        <v>4</v>
      </c>
      <c r="D26" s="50">
        <v>8866</v>
      </c>
      <c r="E26" s="56">
        <f t="shared" ref="E26:E29" si="11">ROUND(100*D26/D$30,1)</f>
        <v>4.4000000000000004</v>
      </c>
      <c r="F26" s="52">
        <f t="shared" ref="F26:F29" si="12">ROUND(100*B26/($B$30+$D$30),1)</f>
        <v>1.9</v>
      </c>
      <c r="G26" s="51">
        <f t="shared" ref="G26:G29" si="13">ROUND(100*D26/($B$30+$D$30),1)</f>
        <v>2.2999999999999998</v>
      </c>
    </row>
    <row r="27" spans="1:7" x14ac:dyDescent="0.25">
      <c r="A27" s="41" t="s">
        <v>2</v>
      </c>
      <c r="B27" s="50">
        <v>8128</v>
      </c>
      <c r="C27" s="41">
        <f t="shared" si="10"/>
        <v>4.3</v>
      </c>
      <c r="D27" s="50">
        <v>8552</v>
      </c>
      <c r="E27" s="41">
        <f t="shared" si="11"/>
        <v>4.2</v>
      </c>
      <c r="F27" s="51">
        <f t="shared" si="12"/>
        <v>2.1</v>
      </c>
      <c r="G27" s="51">
        <f t="shared" si="13"/>
        <v>2.2000000000000002</v>
      </c>
    </row>
    <row r="28" spans="1:7" x14ac:dyDescent="0.25">
      <c r="A28" s="41" t="s">
        <v>3</v>
      </c>
      <c r="B28" s="50">
        <v>133830</v>
      </c>
      <c r="C28" s="41">
        <f t="shared" si="10"/>
        <v>71.2</v>
      </c>
      <c r="D28" s="50">
        <v>146737</v>
      </c>
      <c r="E28" s="41">
        <f t="shared" si="11"/>
        <v>72.3</v>
      </c>
      <c r="F28" s="51">
        <f t="shared" si="12"/>
        <v>34.200000000000003</v>
      </c>
      <c r="G28" s="51">
        <f t="shared" si="13"/>
        <v>37.5</v>
      </c>
    </row>
    <row r="29" spans="1:7" x14ac:dyDescent="0.25">
      <c r="A29" s="41" t="s">
        <v>53</v>
      </c>
      <c r="B29" s="50">
        <v>14836</v>
      </c>
      <c r="C29" s="41">
        <f t="shared" si="10"/>
        <v>7.9</v>
      </c>
      <c r="D29" s="50">
        <v>22665</v>
      </c>
      <c r="E29" s="41">
        <f t="shared" si="11"/>
        <v>11.2</v>
      </c>
      <c r="F29" s="51">
        <f t="shared" si="12"/>
        <v>3.8</v>
      </c>
      <c r="G29" s="51">
        <f t="shared" si="13"/>
        <v>5.8</v>
      </c>
    </row>
    <row r="30" spans="1:7" x14ac:dyDescent="0.25">
      <c r="A30" s="45" t="s">
        <v>14</v>
      </c>
      <c r="B30" s="53">
        <f t="shared" ref="B30:C30" si="14">SUM(B25:B29)</f>
        <v>187900</v>
      </c>
      <c r="C30" s="54">
        <f t="shared" si="14"/>
        <v>100.00000000000001</v>
      </c>
      <c r="D30" s="53">
        <f t="shared" ref="D30:G30" si="15">SUM(D25:D29)</f>
        <v>202904</v>
      </c>
      <c r="E30" s="54">
        <f t="shared" si="15"/>
        <v>100</v>
      </c>
      <c r="F30" s="55">
        <f t="shared" si="15"/>
        <v>48.1</v>
      </c>
      <c r="G30" s="57">
        <f t="shared" si="15"/>
        <v>51.9</v>
      </c>
    </row>
    <row r="31" spans="1:7" x14ac:dyDescent="0.25">
      <c r="A31" s="45" t="s">
        <v>61</v>
      </c>
      <c r="B31" s="41">
        <v>222</v>
      </c>
    </row>
    <row r="33" spans="1:7" ht="15.6" x14ac:dyDescent="0.3">
      <c r="A33" s="42">
        <v>2019</v>
      </c>
      <c r="B33" s="48" t="s">
        <v>50</v>
      </c>
      <c r="C33" s="48"/>
      <c r="D33" s="48" t="s">
        <v>51</v>
      </c>
      <c r="E33" s="48"/>
      <c r="F33" s="49" t="s">
        <v>58</v>
      </c>
      <c r="G33" s="49"/>
    </row>
    <row r="34" spans="1:7" ht="15.6" x14ac:dyDescent="0.3">
      <c r="A34" s="40" t="s">
        <v>59</v>
      </c>
      <c r="B34" s="42" t="s">
        <v>60</v>
      </c>
      <c r="C34" s="42" t="s">
        <v>6</v>
      </c>
      <c r="D34" s="42" t="s">
        <v>60</v>
      </c>
      <c r="E34" s="42" t="s">
        <v>6</v>
      </c>
      <c r="F34" s="42" t="s">
        <v>50</v>
      </c>
      <c r="G34" s="42" t="s">
        <v>51</v>
      </c>
    </row>
    <row r="35" spans="1:7" x14ac:dyDescent="0.25">
      <c r="A35" s="41" t="s">
        <v>0</v>
      </c>
      <c r="B35" s="50">
        <v>27209</v>
      </c>
      <c r="C35" s="56">
        <f>ROUND(100*B35/B$40,1)</f>
        <v>14.1</v>
      </c>
      <c r="D35" s="50">
        <v>19903</v>
      </c>
      <c r="E35" s="56">
        <f>ROUND(100*D35/D$40,1)</f>
        <v>8.6999999999999993</v>
      </c>
      <c r="F35" s="52">
        <f>ROUND(100*B35/($B$40+$D$40),1)</f>
        <v>6.4</v>
      </c>
      <c r="G35" s="52">
        <f>ROUND(100*D35/($B$40+$D$40),1)</f>
        <v>4.7</v>
      </c>
    </row>
    <row r="36" spans="1:7" x14ac:dyDescent="0.25">
      <c r="A36" s="41" t="s">
        <v>52</v>
      </c>
      <c r="B36" s="50">
        <v>8013</v>
      </c>
      <c r="C36" s="56">
        <f t="shared" ref="C36:C39" si="16">ROUND(100*B36/B$40,1)</f>
        <v>4.2</v>
      </c>
      <c r="D36" s="50">
        <v>11601</v>
      </c>
      <c r="E36" s="56">
        <f t="shared" ref="E36:E39" si="17">ROUND(100*D36/D$40,1)</f>
        <v>5.0999999999999996</v>
      </c>
      <c r="F36" s="52">
        <f t="shared" ref="F36:F39" si="18">ROUND(100*B36/($B$40+$D$40),1)</f>
        <v>1.9</v>
      </c>
      <c r="G36" s="52">
        <f t="shared" ref="G36:G39" si="19">ROUND(100*D36/($B$40+$D$40),1)</f>
        <v>2.7</v>
      </c>
    </row>
    <row r="37" spans="1:7" x14ac:dyDescent="0.25">
      <c r="A37" s="41" t="s">
        <v>2</v>
      </c>
      <c r="B37" s="50">
        <v>9275</v>
      </c>
      <c r="C37" s="41">
        <f t="shared" si="16"/>
        <v>4.8</v>
      </c>
      <c r="D37" s="50">
        <v>11519</v>
      </c>
      <c r="E37" s="56">
        <f t="shared" si="17"/>
        <v>5</v>
      </c>
      <c r="F37" s="52">
        <f t="shared" si="18"/>
        <v>2.2000000000000002</v>
      </c>
      <c r="G37" s="52">
        <f t="shared" si="19"/>
        <v>2.7</v>
      </c>
    </row>
    <row r="38" spans="1:7" x14ac:dyDescent="0.25">
      <c r="A38" s="41" t="s">
        <v>3</v>
      </c>
      <c r="B38" s="50">
        <v>130138</v>
      </c>
      <c r="C38" s="41">
        <f t="shared" si="16"/>
        <v>67.599999999999994</v>
      </c>
      <c r="D38" s="50">
        <v>159409</v>
      </c>
      <c r="E38" s="41">
        <f t="shared" si="17"/>
        <v>69.5</v>
      </c>
      <c r="F38" s="52">
        <f t="shared" si="18"/>
        <v>30.8</v>
      </c>
      <c r="G38" s="52">
        <f t="shared" si="19"/>
        <v>37.799999999999997</v>
      </c>
    </row>
    <row r="39" spans="1:7" x14ac:dyDescent="0.25">
      <c r="A39" s="41" t="s">
        <v>53</v>
      </c>
      <c r="B39" s="50">
        <v>17895</v>
      </c>
      <c r="C39" s="41">
        <f t="shared" si="16"/>
        <v>9.3000000000000007</v>
      </c>
      <c r="D39" s="50">
        <v>26991</v>
      </c>
      <c r="E39" s="41">
        <f t="shared" si="17"/>
        <v>11.8</v>
      </c>
      <c r="F39" s="52">
        <f t="shared" si="18"/>
        <v>4.2</v>
      </c>
      <c r="G39" s="52">
        <f t="shared" si="19"/>
        <v>6.4</v>
      </c>
    </row>
    <row r="40" spans="1:7" x14ac:dyDescent="0.25">
      <c r="A40" s="45" t="s">
        <v>14</v>
      </c>
      <c r="B40" s="53">
        <f t="shared" ref="B40" si="20">SUM(B35:B39)</f>
        <v>192530</v>
      </c>
      <c r="C40" s="54">
        <f t="shared" ref="C40:G40" si="21">SUM(C35:C39)</f>
        <v>99.999999999999986</v>
      </c>
      <c r="D40" s="53">
        <f t="shared" si="21"/>
        <v>229423</v>
      </c>
      <c r="E40" s="54">
        <f t="shared" si="21"/>
        <v>100.1</v>
      </c>
      <c r="F40" s="55">
        <f t="shared" si="21"/>
        <v>45.5</v>
      </c>
      <c r="G40" s="57">
        <f t="shared" si="21"/>
        <v>54.3</v>
      </c>
    </row>
    <row r="41" spans="1:7" x14ac:dyDescent="0.25">
      <c r="A41" s="45" t="s">
        <v>61</v>
      </c>
      <c r="B41" s="41">
        <v>222</v>
      </c>
    </row>
    <row r="43" spans="1:7" ht="15.6" x14ac:dyDescent="0.3">
      <c r="A43" s="24" t="s">
        <v>16</v>
      </c>
    </row>
    <row r="44" spans="1:7" x14ac:dyDescent="0.25">
      <c r="A44" s="41" t="s">
        <v>62</v>
      </c>
    </row>
    <row r="45" spans="1:7" ht="48" customHeight="1" x14ac:dyDescent="0.25">
      <c r="A45" s="58" t="s">
        <v>63</v>
      </c>
      <c r="B45" s="58"/>
      <c r="C45" s="58"/>
      <c r="D45" s="58"/>
      <c r="E45" s="58"/>
      <c r="F45" s="58"/>
      <c r="G45" s="58"/>
    </row>
    <row r="46" spans="1:7" ht="31.95" customHeight="1" x14ac:dyDescent="0.25">
      <c r="A46" s="39" t="s">
        <v>64</v>
      </c>
      <c r="B46" s="39"/>
      <c r="C46" s="39"/>
      <c r="D46" s="39"/>
      <c r="E46" s="39"/>
      <c r="F46" s="39"/>
      <c r="G46" s="39"/>
    </row>
    <row r="47" spans="1:7" x14ac:dyDescent="0.25">
      <c r="A47" s="41" t="s">
        <v>18</v>
      </c>
    </row>
  </sheetData>
  <mergeCells count="15">
    <mergeCell ref="A45:G45"/>
    <mergeCell ref="A46:G46"/>
    <mergeCell ref="B23:C23"/>
    <mergeCell ref="D23:E23"/>
    <mergeCell ref="F23:G23"/>
    <mergeCell ref="B33:C33"/>
    <mergeCell ref="D33:E33"/>
    <mergeCell ref="F33:G33"/>
    <mergeCell ref="A1:G1"/>
    <mergeCell ref="B3:C3"/>
    <mergeCell ref="D3:E3"/>
    <mergeCell ref="F3:G3"/>
    <mergeCell ref="B13:C13"/>
    <mergeCell ref="D13:E13"/>
    <mergeCell ref="F13:G1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05BA-F4C9-4055-A3C6-E4AFEA112983}">
  <dimension ref="A1:G47"/>
  <sheetViews>
    <sheetView workbookViewId="0">
      <selection activeCell="A2" sqref="A2"/>
    </sheetView>
  </sheetViews>
  <sheetFormatPr defaultRowHeight="15" x14ac:dyDescent="0.25"/>
  <cols>
    <col min="1" max="1" width="25.6640625" style="41" customWidth="1"/>
    <col min="2" max="2" width="10.5546875" style="41" customWidth="1"/>
    <col min="3" max="3" width="8.109375" style="41" customWidth="1"/>
    <col min="4" max="4" width="10.88671875" style="41" bestFit="1" customWidth="1"/>
    <col min="5" max="5" width="8.109375" style="41" customWidth="1"/>
    <col min="6" max="7" width="14.77734375" style="41" customWidth="1"/>
    <col min="8" max="16384" width="8.88671875" style="41"/>
  </cols>
  <sheetData>
    <row r="1" spans="1:7" ht="31.05" customHeight="1" x14ac:dyDescent="0.3">
      <c r="A1" s="47" t="s">
        <v>68</v>
      </c>
      <c r="B1" s="47"/>
      <c r="C1" s="47"/>
      <c r="D1" s="47"/>
      <c r="E1" s="47"/>
      <c r="F1" s="47"/>
      <c r="G1" s="47"/>
    </row>
    <row r="2" spans="1:7" ht="6" customHeight="1" x14ac:dyDescent="0.25"/>
    <row r="3" spans="1:7" ht="15.6" x14ac:dyDescent="0.3">
      <c r="A3" s="42">
        <v>1995</v>
      </c>
      <c r="B3" s="48" t="s">
        <v>50</v>
      </c>
      <c r="C3" s="48"/>
      <c r="D3" s="48" t="s">
        <v>51</v>
      </c>
      <c r="E3" s="48"/>
      <c r="F3" s="49" t="s">
        <v>58</v>
      </c>
      <c r="G3" s="49"/>
    </row>
    <row r="4" spans="1:7" ht="15.6" x14ac:dyDescent="0.3">
      <c r="A4" s="40" t="s">
        <v>59</v>
      </c>
      <c r="B4" s="42" t="s">
        <v>60</v>
      </c>
      <c r="C4" s="42" t="s">
        <v>6</v>
      </c>
      <c r="D4" s="42" t="s">
        <v>60</v>
      </c>
      <c r="E4" s="42" t="s">
        <v>6</v>
      </c>
      <c r="F4" s="42" t="s">
        <v>50</v>
      </c>
      <c r="G4" s="42" t="s">
        <v>51</v>
      </c>
    </row>
    <row r="5" spans="1:7" x14ac:dyDescent="0.25">
      <c r="A5" s="41" t="s">
        <v>21</v>
      </c>
      <c r="B5" s="50">
        <v>20031</v>
      </c>
      <c r="C5" s="41">
        <f>ROUND(100*B5/B$10,1)</f>
        <v>5</v>
      </c>
      <c r="D5" s="50">
        <v>19101</v>
      </c>
      <c r="E5" s="41">
        <f>ROUND(100*D5/D$10,1)</f>
        <v>3.5</v>
      </c>
      <c r="F5" s="51">
        <f>ROUND(100*B5/($B$10+$D$10),1)</f>
        <v>2.1</v>
      </c>
      <c r="G5" s="52">
        <f>ROUND(100*D5/($B$10+$D$10),1)</f>
        <v>2</v>
      </c>
    </row>
    <row r="6" spans="1:7" x14ac:dyDescent="0.25">
      <c r="A6" s="41" t="s">
        <v>52</v>
      </c>
      <c r="B6" s="50">
        <v>18426</v>
      </c>
      <c r="C6" s="41">
        <f t="shared" ref="C6:E9" si="0">ROUND(100*B6/B$10,1)</f>
        <v>4.5999999999999996</v>
      </c>
      <c r="D6" s="50">
        <v>27877</v>
      </c>
      <c r="E6" s="41">
        <f t="shared" si="0"/>
        <v>5.0999999999999996</v>
      </c>
      <c r="F6" s="52">
        <f>ROUND(100*B6/($B$10+$D$10),1)</f>
        <v>2</v>
      </c>
      <c r="G6" s="52">
        <f t="shared" ref="G6:G9" si="1">ROUND(100*D6/($B$10+$D$10),1)</f>
        <v>3</v>
      </c>
    </row>
    <row r="7" spans="1:7" x14ac:dyDescent="0.25">
      <c r="A7" s="41" t="s">
        <v>2</v>
      </c>
      <c r="B7" s="50">
        <v>13520</v>
      </c>
      <c r="C7" s="41">
        <f t="shared" si="0"/>
        <v>3.4</v>
      </c>
      <c r="D7" s="50">
        <v>19119</v>
      </c>
      <c r="E7" s="41">
        <f t="shared" si="0"/>
        <v>3.5</v>
      </c>
      <c r="F7" s="51">
        <f t="shared" ref="F7:F9" si="2">ROUND(100*B7/($B$10+$D$10),1)</f>
        <v>1.4</v>
      </c>
      <c r="G7" s="52">
        <f t="shared" si="1"/>
        <v>2</v>
      </c>
    </row>
    <row r="8" spans="1:7" x14ac:dyDescent="0.25">
      <c r="A8" s="41" t="s">
        <v>3</v>
      </c>
      <c r="B8" s="50">
        <v>339805</v>
      </c>
      <c r="C8" s="41">
        <f t="shared" si="0"/>
        <v>85.2</v>
      </c>
      <c r="D8" s="50">
        <v>443215</v>
      </c>
      <c r="E8" s="41">
        <f t="shared" si="0"/>
        <v>81.5</v>
      </c>
      <c r="F8" s="52">
        <f t="shared" si="2"/>
        <v>36</v>
      </c>
      <c r="G8" s="52">
        <f t="shared" si="1"/>
        <v>47</v>
      </c>
    </row>
    <row r="9" spans="1:7" x14ac:dyDescent="0.25">
      <c r="A9" s="41" t="s">
        <v>53</v>
      </c>
      <c r="B9" s="50">
        <v>7265</v>
      </c>
      <c r="C9" s="41">
        <f t="shared" si="0"/>
        <v>1.8</v>
      </c>
      <c r="D9" s="50">
        <v>34420</v>
      </c>
      <c r="E9" s="41">
        <f t="shared" si="0"/>
        <v>6.3</v>
      </c>
      <c r="F9" s="51">
        <f t="shared" si="2"/>
        <v>0.8</v>
      </c>
      <c r="G9" s="52">
        <f t="shared" si="1"/>
        <v>3.7</v>
      </c>
    </row>
    <row r="10" spans="1:7" x14ac:dyDescent="0.25">
      <c r="A10" s="45" t="s">
        <v>14</v>
      </c>
      <c r="B10" s="53">
        <f t="shared" ref="B10:G10" si="3">SUM(B5:B9)</f>
        <v>399047</v>
      </c>
      <c r="C10" s="54">
        <f t="shared" si="3"/>
        <v>100</v>
      </c>
      <c r="D10" s="53">
        <f t="shared" si="3"/>
        <v>543732</v>
      </c>
      <c r="E10" s="54">
        <f t="shared" si="3"/>
        <v>99.899999999999991</v>
      </c>
      <c r="F10" s="55">
        <f t="shared" si="3"/>
        <v>42.3</v>
      </c>
      <c r="G10" s="55">
        <f t="shared" si="3"/>
        <v>57.7</v>
      </c>
    </row>
    <row r="11" spans="1:7" x14ac:dyDescent="0.25">
      <c r="A11" s="45" t="s">
        <v>61</v>
      </c>
      <c r="B11" s="50">
        <v>3888</v>
      </c>
    </row>
    <row r="13" spans="1:7" ht="15.6" x14ac:dyDescent="0.3">
      <c r="A13" s="42">
        <v>2005</v>
      </c>
      <c r="B13" s="48" t="s">
        <v>50</v>
      </c>
      <c r="C13" s="48"/>
      <c r="D13" s="48" t="s">
        <v>51</v>
      </c>
      <c r="E13" s="48"/>
      <c r="F13" s="49" t="s">
        <v>58</v>
      </c>
      <c r="G13" s="49"/>
    </row>
    <row r="14" spans="1:7" ht="15.6" x14ac:dyDescent="0.3">
      <c r="A14" s="40" t="s">
        <v>59</v>
      </c>
      <c r="B14" s="42" t="s">
        <v>60</v>
      </c>
      <c r="C14" s="42" t="s">
        <v>6</v>
      </c>
      <c r="D14" s="42" t="s">
        <v>60</v>
      </c>
      <c r="E14" s="42" t="s">
        <v>6</v>
      </c>
      <c r="F14" s="42" t="s">
        <v>50</v>
      </c>
      <c r="G14" s="42" t="s">
        <v>51</v>
      </c>
    </row>
    <row r="15" spans="1:7" x14ac:dyDescent="0.25">
      <c r="A15" s="41" t="s">
        <v>21</v>
      </c>
      <c r="B15" s="50">
        <v>30662</v>
      </c>
      <c r="C15" s="41">
        <f>ROUND(100*B15/B$20,1)</f>
        <v>7.3</v>
      </c>
      <c r="D15" s="50">
        <v>37437</v>
      </c>
      <c r="E15" s="41">
        <f>ROUND(100*D15/D$20,1)</f>
        <v>4.4000000000000004</v>
      </c>
      <c r="F15" s="52">
        <f>ROUND(100*B15/($B$20+$D$20),1)</f>
        <v>2.4</v>
      </c>
      <c r="G15" s="51">
        <f>ROUND(100*D15/($B$20+$D$20),1)</f>
        <v>2.9</v>
      </c>
    </row>
    <row r="16" spans="1:7" x14ac:dyDescent="0.25">
      <c r="A16" s="41" t="s">
        <v>52</v>
      </c>
      <c r="B16" s="50">
        <v>20866</v>
      </c>
      <c r="C16" s="41">
        <f t="shared" ref="C16:C19" si="4">ROUND(100*B16/B$20,1)</f>
        <v>4.9000000000000004</v>
      </c>
      <c r="D16" s="50">
        <v>54857</v>
      </c>
      <c r="E16" s="41">
        <f t="shared" ref="E16:E19" si="5">ROUND(100*D16/D$20,1)</f>
        <v>6.4</v>
      </c>
      <c r="F16" s="52">
        <f t="shared" ref="F16:F19" si="6">ROUND(100*B16/($B$20+$D$20),1)</f>
        <v>1.6</v>
      </c>
      <c r="G16" s="52">
        <f t="shared" ref="G16:G19" si="7">ROUND(100*D16/($B$20+$D$20),1)</f>
        <v>4.3</v>
      </c>
    </row>
    <row r="17" spans="1:7" x14ac:dyDescent="0.25">
      <c r="A17" s="41" t="s">
        <v>2</v>
      </c>
      <c r="B17" s="50">
        <v>19164</v>
      </c>
      <c r="C17" s="41">
        <f t="shared" si="4"/>
        <v>4.5</v>
      </c>
      <c r="D17" s="50">
        <v>39664</v>
      </c>
      <c r="E17" s="41">
        <f t="shared" si="5"/>
        <v>4.5999999999999996</v>
      </c>
      <c r="F17" s="51">
        <f t="shared" si="6"/>
        <v>1.5</v>
      </c>
      <c r="G17" s="52">
        <f t="shared" si="7"/>
        <v>3.1</v>
      </c>
    </row>
    <row r="18" spans="1:7" x14ac:dyDescent="0.25">
      <c r="A18" s="41" t="s">
        <v>3</v>
      </c>
      <c r="B18" s="50">
        <v>332330</v>
      </c>
      <c r="C18" s="56">
        <f t="shared" si="4"/>
        <v>78.8</v>
      </c>
      <c r="D18" s="50">
        <v>641202</v>
      </c>
      <c r="E18" s="56">
        <f t="shared" si="5"/>
        <v>74.7</v>
      </c>
      <c r="F18" s="52">
        <f t="shared" si="6"/>
        <v>26</v>
      </c>
      <c r="G18" s="51">
        <f t="shared" si="7"/>
        <v>50.1</v>
      </c>
    </row>
    <row r="19" spans="1:7" x14ac:dyDescent="0.25">
      <c r="A19" s="41" t="s">
        <v>53</v>
      </c>
      <c r="B19" s="50">
        <v>18673</v>
      </c>
      <c r="C19" s="41">
        <f t="shared" si="4"/>
        <v>4.4000000000000004</v>
      </c>
      <c r="D19" s="50">
        <v>85668</v>
      </c>
      <c r="E19" s="56">
        <f t="shared" si="5"/>
        <v>10</v>
      </c>
      <c r="F19" s="51">
        <f t="shared" si="6"/>
        <v>1.5</v>
      </c>
      <c r="G19" s="52">
        <f t="shared" si="7"/>
        <v>6.7</v>
      </c>
    </row>
    <row r="20" spans="1:7" x14ac:dyDescent="0.25">
      <c r="A20" s="45" t="s">
        <v>14</v>
      </c>
      <c r="B20" s="53">
        <f t="shared" ref="B20:C20" si="8">SUM(B15:B19)</f>
        <v>421695</v>
      </c>
      <c r="C20" s="54">
        <f t="shared" si="8"/>
        <v>99.9</v>
      </c>
      <c r="D20" s="53">
        <f t="shared" ref="D20:G20" si="9">SUM(D15:D19)</f>
        <v>858828</v>
      </c>
      <c r="E20" s="54">
        <f t="shared" si="9"/>
        <v>100.10000000000001</v>
      </c>
      <c r="F20" s="57">
        <f t="shared" si="9"/>
        <v>33</v>
      </c>
      <c r="G20" s="55">
        <f t="shared" si="9"/>
        <v>67.099999999999994</v>
      </c>
    </row>
    <row r="21" spans="1:7" x14ac:dyDescent="0.25">
      <c r="A21" s="45" t="s">
        <v>61</v>
      </c>
      <c r="B21" s="50">
        <v>4013</v>
      </c>
    </row>
    <row r="23" spans="1:7" ht="15.6" x14ac:dyDescent="0.3">
      <c r="A23" s="42">
        <v>2015</v>
      </c>
      <c r="B23" s="48" t="s">
        <v>50</v>
      </c>
      <c r="C23" s="48"/>
      <c r="D23" s="48" t="s">
        <v>51</v>
      </c>
      <c r="E23" s="48"/>
      <c r="F23" s="49" t="s">
        <v>58</v>
      </c>
      <c r="G23" s="49"/>
    </row>
    <row r="24" spans="1:7" ht="15.6" x14ac:dyDescent="0.3">
      <c r="A24" s="40" t="s">
        <v>59</v>
      </c>
      <c r="B24" s="42" t="s">
        <v>60</v>
      </c>
      <c r="C24" s="42" t="s">
        <v>6</v>
      </c>
      <c r="D24" s="42" t="s">
        <v>60</v>
      </c>
      <c r="E24" s="42" t="s">
        <v>6</v>
      </c>
      <c r="F24" s="42" t="s">
        <v>50</v>
      </c>
      <c r="G24" s="42" t="s">
        <v>51</v>
      </c>
    </row>
    <row r="25" spans="1:7" x14ac:dyDescent="0.25">
      <c r="A25" s="41" t="s">
        <v>0</v>
      </c>
      <c r="B25" s="50">
        <v>43149</v>
      </c>
      <c r="C25" s="56">
        <f>ROUND(100*B25/B$30,1)</f>
        <v>9.9</v>
      </c>
      <c r="D25" s="50">
        <v>51386</v>
      </c>
      <c r="E25" s="56">
        <f>ROUND(100*D25/D$30,1)</f>
        <v>5.0999999999999996</v>
      </c>
      <c r="F25" s="52">
        <f>ROUND(100*B25/($B$30+$D$30),1)</f>
        <v>3</v>
      </c>
      <c r="G25" s="52">
        <f>ROUND(100*D25/($B$30+$D$30),1)</f>
        <v>3.6</v>
      </c>
    </row>
    <row r="26" spans="1:7" x14ac:dyDescent="0.25">
      <c r="A26" s="41" t="s">
        <v>52</v>
      </c>
      <c r="B26" s="50">
        <v>22287</v>
      </c>
      <c r="C26" s="56">
        <f t="shared" ref="C26:C29" si="10">ROUND(100*B26/B$30,1)</f>
        <v>5.0999999999999996</v>
      </c>
      <c r="D26" s="50">
        <v>78637</v>
      </c>
      <c r="E26" s="56">
        <f t="shared" ref="E26:E29" si="11">ROUND(100*D26/D$30,1)</f>
        <v>7.8</v>
      </c>
      <c r="F26" s="52">
        <f t="shared" ref="F26:F29" si="12">ROUND(100*B26/($B$30+$D$30),1)</f>
        <v>1.5</v>
      </c>
      <c r="G26" s="51">
        <f t="shared" ref="G26:G29" si="13">ROUND(100*D26/($B$30+$D$30),1)</f>
        <v>5.4</v>
      </c>
    </row>
    <row r="27" spans="1:7" x14ac:dyDescent="0.25">
      <c r="A27" s="41" t="s">
        <v>2</v>
      </c>
      <c r="B27" s="50">
        <v>23099</v>
      </c>
      <c r="C27" s="41">
        <f t="shared" si="10"/>
        <v>5.3</v>
      </c>
      <c r="D27" s="50">
        <v>59914</v>
      </c>
      <c r="E27" s="41">
        <f t="shared" si="11"/>
        <v>5.9</v>
      </c>
      <c r="F27" s="51">
        <f t="shared" si="12"/>
        <v>1.6</v>
      </c>
      <c r="G27" s="51">
        <f t="shared" si="13"/>
        <v>4.0999999999999996</v>
      </c>
    </row>
    <row r="28" spans="1:7" x14ac:dyDescent="0.25">
      <c r="A28" s="41" t="s">
        <v>3</v>
      </c>
      <c r="B28" s="50">
        <v>316717</v>
      </c>
      <c r="C28" s="56">
        <f t="shared" si="10"/>
        <v>73</v>
      </c>
      <c r="D28" s="50">
        <v>730134</v>
      </c>
      <c r="E28" s="41">
        <f t="shared" si="11"/>
        <v>72.2</v>
      </c>
      <c r="F28" s="51">
        <f t="shared" si="12"/>
        <v>21.9</v>
      </c>
      <c r="G28" s="51">
        <f t="shared" si="13"/>
        <v>50.5</v>
      </c>
    </row>
    <row r="29" spans="1:7" x14ac:dyDescent="0.25">
      <c r="A29" s="41" t="s">
        <v>53</v>
      </c>
      <c r="B29" s="50">
        <v>28614</v>
      </c>
      <c r="C29" s="41">
        <f t="shared" si="10"/>
        <v>6.6</v>
      </c>
      <c r="D29" s="50">
        <v>91283</v>
      </c>
      <c r="E29" s="56">
        <f t="shared" si="11"/>
        <v>9</v>
      </c>
      <c r="F29" s="52">
        <f t="shared" si="12"/>
        <v>2</v>
      </c>
      <c r="G29" s="51">
        <f t="shared" si="13"/>
        <v>6.3</v>
      </c>
    </row>
    <row r="30" spans="1:7" x14ac:dyDescent="0.25">
      <c r="A30" s="45" t="s">
        <v>14</v>
      </c>
      <c r="B30" s="53">
        <f t="shared" ref="B30:C30" si="14">SUM(B25:B29)</f>
        <v>433866</v>
      </c>
      <c r="C30" s="54">
        <f t="shared" si="14"/>
        <v>99.899999999999991</v>
      </c>
      <c r="D30" s="53">
        <f t="shared" ref="D30:G30" si="15">SUM(D25:D29)</f>
        <v>1011354</v>
      </c>
      <c r="E30" s="54">
        <f t="shared" si="15"/>
        <v>100</v>
      </c>
      <c r="F30" s="57">
        <f t="shared" si="15"/>
        <v>30</v>
      </c>
      <c r="G30" s="57">
        <f t="shared" si="15"/>
        <v>69.900000000000006</v>
      </c>
    </row>
    <row r="31" spans="1:7" x14ac:dyDescent="0.25">
      <c r="A31" s="45" t="s">
        <v>61</v>
      </c>
      <c r="B31" s="50">
        <v>4639</v>
      </c>
    </row>
    <row r="33" spans="1:7" ht="15.6" x14ac:dyDescent="0.3">
      <c r="A33" s="42">
        <v>2019</v>
      </c>
      <c r="B33" s="48" t="s">
        <v>50</v>
      </c>
      <c r="C33" s="48"/>
      <c r="D33" s="48" t="s">
        <v>51</v>
      </c>
      <c r="E33" s="48"/>
      <c r="F33" s="49" t="s">
        <v>58</v>
      </c>
      <c r="G33" s="49"/>
    </row>
    <row r="34" spans="1:7" ht="15.6" x14ac:dyDescent="0.3">
      <c r="A34" s="40" t="s">
        <v>59</v>
      </c>
      <c r="B34" s="42" t="s">
        <v>60</v>
      </c>
      <c r="C34" s="42" t="s">
        <v>6</v>
      </c>
      <c r="D34" s="42" t="s">
        <v>60</v>
      </c>
      <c r="E34" s="42" t="s">
        <v>6</v>
      </c>
      <c r="F34" s="42" t="s">
        <v>50</v>
      </c>
      <c r="G34" s="42" t="s">
        <v>51</v>
      </c>
    </row>
    <row r="35" spans="1:7" x14ac:dyDescent="0.25">
      <c r="A35" s="41" t="s">
        <v>0</v>
      </c>
      <c r="B35" s="50">
        <v>48609</v>
      </c>
      <c r="C35" s="56">
        <f>ROUND(100*B35/B$40,1)</f>
        <v>11.2</v>
      </c>
      <c r="D35" s="50">
        <v>58006</v>
      </c>
      <c r="E35" s="56">
        <f>ROUND(100*D35/D$40,1)</f>
        <v>5.8</v>
      </c>
      <c r="F35" s="52">
        <f>ROUND(100*B35/($B$40+$D$40),1)</f>
        <v>3.4</v>
      </c>
      <c r="G35" s="52">
        <f>ROUND(100*D35/($B$40+$D$40),1)</f>
        <v>4.0999999999999996</v>
      </c>
    </row>
    <row r="36" spans="1:7" x14ac:dyDescent="0.25">
      <c r="A36" s="41" t="s">
        <v>52</v>
      </c>
      <c r="B36" s="50">
        <v>23076</v>
      </c>
      <c r="C36" s="56">
        <f t="shared" ref="C36:C39" si="16">ROUND(100*B36/B$40,1)</f>
        <v>5.3</v>
      </c>
      <c r="D36" s="50">
        <v>79512</v>
      </c>
      <c r="E36" s="56">
        <f t="shared" ref="E36:E39" si="17">ROUND(100*D36/D$40,1)</f>
        <v>8</v>
      </c>
      <c r="F36" s="52">
        <f t="shared" ref="F36:F39" si="18">ROUND(100*B36/($B$40+$D$40),1)</f>
        <v>1.6</v>
      </c>
      <c r="G36" s="52">
        <f t="shared" ref="G36:G39" si="19">ROUND(100*D36/($B$40+$D$40),1)</f>
        <v>5.6</v>
      </c>
    </row>
    <row r="37" spans="1:7" x14ac:dyDescent="0.25">
      <c r="A37" s="41" t="s">
        <v>2</v>
      </c>
      <c r="B37" s="50">
        <v>25378</v>
      </c>
      <c r="C37" s="41">
        <f t="shared" si="16"/>
        <v>5.9</v>
      </c>
      <c r="D37" s="50">
        <v>66410</v>
      </c>
      <c r="E37" s="41">
        <f t="shared" si="17"/>
        <v>6.7</v>
      </c>
      <c r="F37" s="52">
        <f t="shared" si="18"/>
        <v>1.8</v>
      </c>
      <c r="G37" s="52">
        <f t="shared" si="19"/>
        <v>4.5999999999999996</v>
      </c>
    </row>
    <row r="38" spans="1:7" x14ac:dyDescent="0.25">
      <c r="A38" s="41" t="s">
        <v>3</v>
      </c>
      <c r="B38" s="50">
        <v>302241</v>
      </c>
      <c r="C38" s="41">
        <f t="shared" si="16"/>
        <v>69.900000000000006</v>
      </c>
      <c r="D38" s="50">
        <v>697605</v>
      </c>
      <c r="E38" s="41">
        <f t="shared" si="17"/>
        <v>69.900000000000006</v>
      </c>
      <c r="F38" s="52">
        <f t="shared" si="18"/>
        <v>21.1</v>
      </c>
      <c r="G38" s="52">
        <f t="shared" si="19"/>
        <v>48.8</v>
      </c>
    </row>
    <row r="39" spans="1:7" x14ac:dyDescent="0.25">
      <c r="A39" s="41" t="s">
        <v>53</v>
      </c>
      <c r="B39" s="50">
        <v>33243</v>
      </c>
      <c r="C39" s="41">
        <f t="shared" si="16"/>
        <v>7.7</v>
      </c>
      <c r="D39" s="50">
        <v>95990</v>
      </c>
      <c r="E39" s="41">
        <f t="shared" si="17"/>
        <v>9.6</v>
      </c>
      <c r="F39" s="52">
        <f t="shared" si="18"/>
        <v>2.2999999999999998</v>
      </c>
      <c r="G39" s="52">
        <f t="shared" si="19"/>
        <v>6.7</v>
      </c>
    </row>
    <row r="40" spans="1:7" x14ac:dyDescent="0.25">
      <c r="A40" s="45" t="s">
        <v>14</v>
      </c>
      <c r="B40" s="53">
        <f t="shared" ref="B40" si="20">SUM(B35:B39)</f>
        <v>432547</v>
      </c>
      <c r="C40" s="54">
        <f t="shared" ref="C40:G40" si="21">SUM(C35:C39)</f>
        <v>100.00000000000001</v>
      </c>
      <c r="D40" s="53">
        <f t="shared" si="21"/>
        <v>997523</v>
      </c>
      <c r="E40" s="54">
        <f t="shared" si="21"/>
        <v>100</v>
      </c>
      <c r="F40" s="55">
        <f t="shared" si="21"/>
        <v>30.200000000000003</v>
      </c>
      <c r="G40" s="57">
        <f t="shared" si="21"/>
        <v>69.8</v>
      </c>
    </row>
    <row r="41" spans="1:7" x14ac:dyDescent="0.25">
      <c r="A41" s="45" t="s">
        <v>61</v>
      </c>
      <c r="B41" s="50">
        <v>3992</v>
      </c>
    </row>
    <row r="43" spans="1:7" ht="15.6" x14ac:dyDescent="0.3">
      <c r="A43" s="24" t="s">
        <v>16</v>
      </c>
    </row>
    <row r="44" spans="1:7" x14ac:dyDescent="0.25">
      <c r="A44" s="41" t="s">
        <v>62</v>
      </c>
    </row>
    <row r="45" spans="1:7" ht="48" customHeight="1" x14ac:dyDescent="0.25">
      <c r="A45" s="58" t="s">
        <v>63</v>
      </c>
      <c r="B45" s="58"/>
      <c r="C45" s="58"/>
      <c r="D45" s="58"/>
      <c r="E45" s="58"/>
      <c r="F45" s="58"/>
      <c r="G45" s="58"/>
    </row>
    <row r="46" spans="1:7" ht="31.95" customHeight="1" x14ac:dyDescent="0.25">
      <c r="A46" s="39" t="s">
        <v>64</v>
      </c>
      <c r="B46" s="39"/>
      <c r="C46" s="39"/>
      <c r="D46" s="39"/>
      <c r="E46" s="39"/>
      <c r="F46" s="39"/>
      <c r="G46" s="39"/>
    </row>
    <row r="47" spans="1:7" x14ac:dyDescent="0.25">
      <c r="A47" s="41" t="s">
        <v>18</v>
      </c>
    </row>
  </sheetData>
  <mergeCells count="15">
    <mergeCell ref="A45:G45"/>
    <mergeCell ref="A46:G46"/>
    <mergeCell ref="B23:C23"/>
    <mergeCell ref="D23:E23"/>
    <mergeCell ref="F23:G23"/>
    <mergeCell ref="B33:C33"/>
    <mergeCell ref="D33:E33"/>
    <mergeCell ref="F33:G33"/>
    <mergeCell ref="A1:G1"/>
    <mergeCell ref="B3:C3"/>
    <mergeCell ref="D3:E3"/>
    <mergeCell ref="F3:G3"/>
    <mergeCell ref="B13:C13"/>
    <mergeCell ref="D13:E13"/>
    <mergeCell ref="F13:G1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DCF0-BCB3-4935-ABF7-317C89697D0F}">
  <dimension ref="A1:M38"/>
  <sheetViews>
    <sheetView workbookViewId="0">
      <pane xSplit="2" ySplit="3" topLeftCell="C4" activePane="bottomRight" state="frozen"/>
      <selection activeCell="A2" sqref="A2"/>
      <selection pane="topRight" activeCell="A2" sqref="A2"/>
      <selection pane="bottomLeft" activeCell="A2" sqref="A2"/>
      <selection pane="bottomRight" activeCell="B41" sqref="B41"/>
    </sheetView>
  </sheetViews>
  <sheetFormatPr defaultRowHeight="15" x14ac:dyDescent="0.25"/>
  <cols>
    <col min="1" max="1" width="3.77734375" style="41" customWidth="1"/>
    <col min="2" max="2" width="35.21875" style="41" customWidth="1"/>
    <col min="3" max="3" width="8.77734375" style="41" customWidth="1"/>
    <col min="4" max="4" width="6.33203125" style="41" customWidth="1"/>
    <col min="5" max="5" width="9" style="41" bestFit="1" customWidth="1"/>
    <col min="6" max="6" width="6.33203125" style="41" customWidth="1"/>
    <col min="7" max="7" width="9.33203125" style="41" customWidth="1"/>
    <col min="8" max="8" width="6.33203125" style="41" customWidth="1"/>
    <col min="9" max="9" width="10.88671875" style="41" bestFit="1" customWidth="1"/>
    <col min="10" max="10" width="6.33203125" style="41" customWidth="1"/>
    <col min="11" max="11" width="10.88671875" style="41" bestFit="1" customWidth="1"/>
    <col min="12" max="12" width="6.33203125" style="41" customWidth="1"/>
    <col min="13" max="13" width="7.6640625" style="41" customWidth="1"/>
    <col min="14" max="16384" width="8.88671875" style="41"/>
  </cols>
  <sheetData>
    <row r="1" spans="1:13" ht="15.6" x14ac:dyDescent="0.3">
      <c r="A1" s="40" t="s">
        <v>69</v>
      </c>
    </row>
    <row r="2" spans="1:13" ht="15.6" x14ac:dyDescent="0.3">
      <c r="A2" s="40"/>
    </row>
    <row r="3" spans="1:13" ht="15.6" x14ac:dyDescent="0.3">
      <c r="A3" s="61" t="s">
        <v>70</v>
      </c>
      <c r="B3" s="62"/>
      <c r="C3" s="63" t="s">
        <v>71</v>
      </c>
      <c r="D3" s="63"/>
      <c r="E3" s="63"/>
      <c r="F3" s="63"/>
      <c r="G3" s="63"/>
      <c r="H3" s="63"/>
      <c r="I3" s="63"/>
      <c r="J3" s="63"/>
      <c r="K3" s="63"/>
      <c r="L3" s="63"/>
    </row>
    <row r="4" spans="1:13" ht="30" customHeight="1" x14ac:dyDescent="0.3">
      <c r="A4" s="64"/>
      <c r="B4" s="65"/>
      <c r="C4" s="48" t="s">
        <v>0</v>
      </c>
      <c r="D4" s="48"/>
      <c r="E4" s="66" t="s">
        <v>1</v>
      </c>
      <c r="F4" s="66"/>
      <c r="G4" s="66" t="s">
        <v>2</v>
      </c>
      <c r="H4" s="66"/>
      <c r="I4" s="48" t="s">
        <v>3</v>
      </c>
      <c r="J4" s="48"/>
      <c r="K4" s="48" t="s">
        <v>72</v>
      </c>
      <c r="L4" s="48"/>
    </row>
    <row r="5" spans="1:13" ht="19.95" customHeight="1" x14ac:dyDescent="0.3">
      <c r="A5" s="40" t="s">
        <v>73</v>
      </c>
      <c r="C5" s="42" t="s">
        <v>5</v>
      </c>
      <c r="D5" s="42" t="s">
        <v>6</v>
      </c>
      <c r="E5" s="42" t="s">
        <v>5</v>
      </c>
      <c r="F5" s="42" t="s">
        <v>6</v>
      </c>
      <c r="G5" s="42" t="s">
        <v>5</v>
      </c>
      <c r="H5" s="42" t="s">
        <v>6</v>
      </c>
      <c r="I5" s="42" t="s">
        <v>5</v>
      </c>
      <c r="J5" s="42" t="s">
        <v>6</v>
      </c>
      <c r="K5" s="42" t="s">
        <v>5</v>
      </c>
      <c r="L5" s="42" t="s">
        <v>6</v>
      </c>
      <c r="M5" s="42" t="s">
        <v>74</v>
      </c>
    </row>
    <row r="6" spans="1:13" x14ac:dyDescent="0.25">
      <c r="A6" s="41" t="s">
        <v>75</v>
      </c>
      <c r="C6" s="50">
        <f>SUM(C7:C8)</f>
        <v>15408</v>
      </c>
      <c r="D6" s="41">
        <f>ROUND(100*C6/C$18,1)</f>
        <v>39.4</v>
      </c>
      <c r="E6" s="50">
        <f>SUM(E7:E8)</f>
        <v>7934</v>
      </c>
      <c r="F6" s="41">
        <f>ROUND(100*E6/E$18,1)</f>
        <v>17.100000000000001</v>
      </c>
      <c r="G6" s="50">
        <f>SUM(G7:G8)</f>
        <v>6877</v>
      </c>
      <c r="H6" s="41">
        <f>ROUND(100*G6/G$18,1)</f>
        <v>21.1</v>
      </c>
      <c r="I6" s="50">
        <f>SUM(I7:I8)</f>
        <v>157939</v>
      </c>
      <c r="J6" s="41">
        <f>ROUND(100*I6/I$18,1)</f>
        <v>20.2</v>
      </c>
      <c r="K6" s="50">
        <v>197641</v>
      </c>
      <c r="L6" s="56">
        <f>ROUND(100*K6/K$18,1)</f>
        <v>21</v>
      </c>
      <c r="M6" s="41">
        <v>346</v>
      </c>
    </row>
    <row r="7" spans="1:13" x14ac:dyDescent="0.25">
      <c r="B7" s="41" t="s">
        <v>50</v>
      </c>
      <c r="C7" s="50">
        <v>6598</v>
      </c>
      <c r="D7" s="41">
        <f t="shared" ref="D7:F8" si="0">ROUND(100*C7/C$18,1)</f>
        <v>16.899999999999999</v>
      </c>
      <c r="E7" s="50">
        <v>3196</v>
      </c>
      <c r="F7" s="41">
        <f t="shared" si="0"/>
        <v>6.9</v>
      </c>
      <c r="G7" s="50">
        <v>2814</v>
      </c>
      <c r="H7" s="41">
        <f t="shared" ref="H7:H8" si="1">ROUND(100*G7/G$18,1)</f>
        <v>8.6</v>
      </c>
      <c r="I7" s="50">
        <v>73167</v>
      </c>
      <c r="J7" s="41">
        <f t="shared" ref="J7:L8" si="2">ROUND(100*I7/I$18,1)</f>
        <v>9.3000000000000007</v>
      </c>
      <c r="K7" s="50">
        <v>87884</v>
      </c>
      <c r="L7" s="41">
        <f t="shared" si="2"/>
        <v>9.3000000000000007</v>
      </c>
    </row>
    <row r="8" spans="1:13" x14ac:dyDescent="0.25">
      <c r="B8" s="41" t="s">
        <v>51</v>
      </c>
      <c r="C8" s="50">
        <v>8810</v>
      </c>
      <c r="D8" s="41">
        <f t="shared" si="0"/>
        <v>22.5</v>
      </c>
      <c r="E8" s="50">
        <v>4738</v>
      </c>
      <c r="F8" s="41">
        <f t="shared" si="0"/>
        <v>10.199999999999999</v>
      </c>
      <c r="G8" s="50">
        <v>4063</v>
      </c>
      <c r="H8" s="41">
        <f t="shared" si="1"/>
        <v>12.4</v>
      </c>
      <c r="I8" s="50">
        <v>84772</v>
      </c>
      <c r="J8" s="41">
        <f t="shared" si="2"/>
        <v>10.8</v>
      </c>
      <c r="K8" s="50">
        <v>109757</v>
      </c>
      <c r="L8" s="41">
        <f t="shared" si="2"/>
        <v>11.6</v>
      </c>
    </row>
    <row r="9" spans="1:13" x14ac:dyDescent="0.25">
      <c r="A9" s="41" t="s">
        <v>76</v>
      </c>
      <c r="C9" s="50">
        <f>SUM(C10:C11)</f>
        <v>2132</v>
      </c>
      <c r="D9" s="41">
        <f>ROUND(100*C9/C$18,1)</f>
        <v>5.4</v>
      </c>
      <c r="E9" s="50">
        <f>SUM(E10:E11)</f>
        <v>15686</v>
      </c>
      <c r="F9" s="41">
        <f>ROUND(100*E9/E$18,1)</f>
        <v>33.9</v>
      </c>
      <c r="G9" s="50">
        <f>SUM(G10:G11)</f>
        <v>1001</v>
      </c>
      <c r="H9" s="41">
        <f>ROUND(100*G9/G$18,1)</f>
        <v>3.1</v>
      </c>
      <c r="I9" s="50">
        <f>SUM(I10:I11)</f>
        <v>17674</v>
      </c>
      <c r="J9" s="41">
        <f>ROUND(100*I9/I$18,1)</f>
        <v>2.2999999999999998</v>
      </c>
      <c r="K9" s="50">
        <v>37473</v>
      </c>
      <c r="L9" s="56">
        <f>ROUND(100*K9/K$18,1)</f>
        <v>4</v>
      </c>
      <c r="M9" s="41">
        <v>227</v>
      </c>
    </row>
    <row r="10" spans="1:13" x14ac:dyDescent="0.25">
      <c r="B10" s="41" t="s">
        <v>50</v>
      </c>
      <c r="C10" s="50">
        <v>1263</v>
      </c>
      <c r="D10" s="41">
        <f t="shared" ref="D10:F17" si="3">ROUND(100*C10/C$18,1)</f>
        <v>3.2</v>
      </c>
      <c r="E10" s="50">
        <v>6719</v>
      </c>
      <c r="F10" s="41">
        <f t="shared" si="3"/>
        <v>14.5</v>
      </c>
      <c r="G10" s="41">
        <v>278</v>
      </c>
      <c r="H10" s="41">
        <f t="shared" ref="H10:H17" si="4">ROUND(100*G10/G$18,1)</f>
        <v>0.9</v>
      </c>
      <c r="I10" s="50">
        <v>5873</v>
      </c>
      <c r="J10" s="41">
        <f t="shared" ref="J10:L17" si="5">ROUND(100*I10/I$18,1)</f>
        <v>0.8</v>
      </c>
      <c r="K10" s="50">
        <v>14520</v>
      </c>
      <c r="L10" s="41">
        <f t="shared" si="5"/>
        <v>1.5</v>
      </c>
    </row>
    <row r="11" spans="1:13" x14ac:dyDescent="0.25">
      <c r="B11" s="41" t="s">
        <v>51</v>
      </c>
      <c r="C11" s="41">
        <v>869</v>
      </c>
      <c r="D11" s="41">
        <f t="shared" si="3"/>
        <v>2.2000000000000002</v>
      </c>
      <c r="E11" s="50">
        <v>8967</v>
      </c>
      <c r="F11" s="41">
        <f t="shared" si="3"/>
        <v>19.399999999999999</v>
      </c>
      <c r="G11" s="41">
        <v>723</v>
      </c>
      <c r="H11" s="41">
        <f t="shared" si="4"/>
        <v>2.2000000000000002</v>
      </c>
      <c r="I11" s="50">
        <v>11801</v>
      </c>
      <c r="J11" s="41">
        <f t="shared" si="5"/>
        <v>1.5</v>
      </c>
      <c r="K11" s="50">
        <v>22953</v>
      </c>
      <c r="L11" s="41">
        <f t="shared" si="5"/>
        <v>2.4</v>
      </c>
    </row>
    <row r="12" spans="1:13" x14ac:dyDescent="0.25">
      <c r="A12" s="41" t="s">
        <v>77</v>
      </c>
      <c r="C12" s="50">
        <f>SUM(C13:C14)</f>
        <v>2437</v>
      </c>
      <c r="D12" s="41">
        <f t="shared" si="3"/>
        <v>6.2</v>
      </c>
      <c r="E12" s="50">
        <f>SUM(E13:E14)</f>
        <v>3414</v>
      </c>
      <c r="F12" s="41">
        <f t="shared" si="3"/>
        <v>7.4</v>
      </c>
      <c r="G12" s="50">
        <f>SUM(G13:G14)</f>
        <v>14993</v>
      </c>
      <c r="H12" s="41">
        <f t="shared" si="4"/>
        <v>45.9</v>
      </c>
      <c r="I12" s="50">
        <f>SUM(I13:I14)</f>
        <v>37061</v>
      </c>
      <c r="J12" s="41">
        <f t="shared" si="5"/>
        <v>4.7</v>
      </c>
      <c r="K12" s="50">
        <v>59352</v>
      </c>
      <c r="L12" s="41">
        <f t="shared" si="5"/>
        <v>6.3</v>
      </c>
      <c r="M12" s="41">
        <v>236</v>
      </c>
    </row>
    <row r="13" spans="1:13" x14ac:dyDescent="0.25">
      <c r="B13" s="41" t="s">
        <v>50</v>
      </c>
      <c r="C13" s="50">
        <v>1056</v>
      </c>
      <c r="D13" s="41">
        <f t="shared" si="3"/>
        <v>2.7</v>
      </c>
      <c r="E13" s="50">
        <v>1074</v>
      </c>
      <c r="F13" s="41">
        <f t="shared" si="3"/>
        <v>2.2999999999999998</v>
      </c>
      <c r="G13" s="50">
        <v>6199</v>
      </c>
      <c r="H13" s="56">
        <f t="shared" si="4"/>
        <v>19</v>
      </c>
      <c r="I13" s="50">
        <v>13641</v>
      </c>
      <c r="J13" s="41">
        <f t="shared" si="5"/>
        <v>1.7</v>
      </c>
      <c r="K13" s="50">
        <v>22285</v>
      </c>
      <c r="L13" s="41">
        <f t="shared" si="5"/>
        <v>2.4</v>
      </c>
    </row>
    <row r="14" spans="1:13" x14ac:dyDescent="0.25">
      <c r="B14" s="41" t="s">
        <v>51</v>
      </c>
      <c r="C14" s="50">
        <v>1381</v>
      </c>
      <c r="D14" s="41">
        <f t="shared" si="3"/>
        <v>3.5</v>
      </c>
      <c r="E14" s="50">
        <v>2340</v>
      </c>
      <c r="F14" s="41">
        <f t="shared" si="3"/>
        <v>5.0999999999999996</v>
      </c>
      <c r="G14" s="50">
        <v>8794</v>
      </c>
      <c r="H14" s="41">
        <f t="shared" si="4"/>
        <v>26.9</v>
      </c>
      <c r="I14" s="50">
        <v>23420</v>
      </c>
      <c r="J14" s="56">
        <f t="shared" si="5"/>
        <v>3</v>
      </c>
      <c r="K14" s="50">
        <v>37067</v>
      </c>
      <c r="L14" s="56">
        <f t="shared" si="5"/>
        <v>3.9</v>
      </c>
    </row>
    <row r="15" spans="1:13" x14ac:dyDescent="0.25">
      <c r="A15" s="41" t="s">
        <v>78</v>
      </c>
      <c r="C15" s="50">
        <f>SUM(C16:C17)</f>
        <v>20810</v>
      </c>
      <c r="D15" s="41">
        <f t="shared" si="3"/>
        <v>53.2</v>
      </c>
      <c r="E15" s="50">
        <f>SUM(E16:E17)</f>
        <v>21728</v>
      </c>
      <c r="F15" s="41">
        <f t="shared" si="3"/>
        <v>46.9</v>
      </c>
      <c r="G15" s="50">
        <f>SUM(G16:G17)</f>
        <v>11652</v>
      </c>
      <c r="H15" s="41">
        <f t="shared" si="4"/>
        <v>35.700000000000003</v>
      </c>
      <c r="I15" s="50">
        <f>SUM(I16:I17)</f>
        <v>586178</v>
      </c>
      <c r="J15" s="41">
        <f t="shared" si="5"/>
        <v>74.900000000000006</v>
      </c>
      <c r="K15" s="50">
        <v>670653</v>
      </c>
      <c r="L15" s="41">
        <f t="shared" si="5"/>
        <v>71.099999999999994</v>
      </c>
      <c r="M15" s="50">
        <v>3135</v>
      </c>
    </row>
    <row r="16" spans="1:13" x14ac:dyDescent="0.25">
      <c r="B16" s="41" t="s">
        <v>50</v>
      </c>
      <c r="C16" s="50">
        <v>11781</v>
      </c>
      <c r="D16" s="41">
        <f t="shared" si="3"/>
        <v>30.1</v>
      </c>
      <c r="E16" s="50">
        <v>8280</v>
      </c>
      <c r="F16" s="41">
        <f t="shared" si="3"/>
        <v>17.899999999999999</v>
      </c>
      <c r="G16" s="50">
        <v>4870</v>
      </c>
      <c r="H16" s="41">
        <f t="shared" si="4"/>
        <v>14.9</v>
      </c>
      <c r="I16" s="50">
        <v>253056</v>
      </c>
      <c r="J16" s="41">
        <f t="shared" si="5"/>
        <v>32.299999999999997</v>
      </c>
      <c r="K16" s="50">
        <v>282523</v>
      </c>
      <c r="L16" s="56">
        <f t="shared" si="5"/>
        <v>30</v>
      </c>
    </row>
    <row r="17" spans="1:13" x14ac:dyDescent="0.25">
      <c r="B17" s="41" t="s">
        <v>51</v>
      </c>
      <c r="C17" s="50">
        <v>9029</v>
      </c>
      <c r="D17" s="41">
        <f t="shared" si="3"/>
        <v>23.1</v>
      </c>
      <c r="E17" s="50">
        <v>13448</v>
      </c>
      <c r="F17" s="56">
        <f t="shared" si="3"/>
        <v>29</v>
      </c>
      <c r="G17" s="50">
        <v>6782</v>
      </c>
      <c r="H17" s="41">
        <f t="shared" si="4"/>
        <v>20.8</v>
      </c>
      <c r="I17" s="50">
        <v>333122</v>
      </c>
      <c r="J17" s="41">
        <f t="shared" si="5"/>
        <v>42.5</v>
      </c>
      <c r="K17" s="50">
        <v>388130</v>
      </c>
      <c r="L17" s="41">
        <f t="shared" si="5"/>
        <v>41.2</v>
      </c>
    </row>
    <row r="18" spans="1:13" x14ac:dyDescent="0.25">
      <c r="A18" s="67" t="s">
        <v>79</v>
      </c>
      <c r="B18" s="67"/>
      <c r="C18" s="53">
        <f>SUM(C19:C20)</f>
        <v>39132</v>
      </c>
      <c r="D18" s="67">
        <f>ROUND(100*C18/$K$18,1)</f>
        <v>4.2</v>
      </c>
      <c r="E18" s="53">
        <f>SUM(E19:E20)</f>
        <v>46303</v>
      </c>
      <c r="F18" s="67">
        <f>ROUND(100*E18/$K$18,1)</f>
        <v>4.9000000000000004</v>
      </c>
      <c r="G18" s="53">
        <f>SUM(G19:G20)</f>
        <v>32639</v>
      </c>
      <c r="H18" s="67">
        <f>ROUND(100*G18/$K$18,1)</f>
        <v>3.5</v>
      </c>
      <c r="I18" s="53">
        <f>SUM(I19:I20)</f>
        <v>782919</v>
      </c>
      <c r="J18" s="67">
        <f>ROUND(100*I18/$K$18,1)</f>
        <v>83.1</v>
      </c>
      <c r="K18" s="53">
        <v>942677</v>
      </c>
      <c r="L18" s="67"/>
      <c r="M18" s="53">
        <v>3875</v>
      </c>
    </row>
    <row r="19" spans="1:13" x14ac:dyDescent="0.25">
      <c r="B19" s="41" t="s">
        <v>50</v>
      </c>
      <c r="C19" s="50">
        <v>20031</v>
      </c>
      <c r="D19" s="41">
        <f t="shared" ref="D19:F20" si="6">ROUND(100*C19/$K$18,1)</f>
        <v>2.1</v>
      </c>
      <c r="E19" s="50">
        <v>18426</v>
      </c>
      <c r="F19" s="56">
        <f t="shared" si="6"/>
        <v>2</v>
      </c>
      <c r="G19" s="50">
        <v>13520</v>
      </c>
      <c r="H19" s="56">
        <f t="shared" ref="H19:H20" si="7">ROUND(100*G19/$K$18,1)</f>
        <v>1.4</v>
      </c>
      <c r="I19" s="50">
        <v>339749</v>
      </c>
      <c r="J19" s="56">
        <f t="shared" ref="J19:L20" si="8">ROUND(100*I19/$K$18,1)</f>
        <v>36</v>
      </c>
      <c r="K19" s="50">
        <v>398990</v>
      </c>
      <c r="L19" s="56">
        <f t="shared" si="8"/>
        <v>42.3</v>
      </c>
    </row>
    <row r="20" spans="1:13" x14ac:dyDescent="0.25">
      <c r="B20" s="41" t="s">
        <v>51</v>
      </c>
      <c r="C20" s="50">
        <v>19101</v>
      </c>
      <c r="D20" s="56">
        <f t="shared" si="6"/>
        <v>2</v>
      </c>
      <c r="E20" s="50">
        <v>27877</v>
      </c>
      <c r="F20" s="56">
        <f t="shared" si="6"/>
        <v>3</v>
      </c>
      <c r="G20" s="50">
        <v>19119</v>
      </c>
      <c r="H20" s="56">
        <f t="shared" si="7"/>
        <v>2</v>
      </c>
      <c r="I20" s="50">
        <v>443170</v>
      </c>
      <c r="J20" s="56">
        <f t="shared" si="8"/>
        <v>47</v>
      </c>
      <c r="K20" s="50">
        <v>543687</v>
      </c>
      <c r="L20" s="56">
        <f t="shared" si="8"/>
        <v>57.7</v>
      </c>
    </row>
    <row r="22" spans="1:13" ht="30" customHeight="1" x14ac:dyDescent="0.3">
      <c r="C22" s="48" t="s">
        <v>0</v>
      </c>
      <c r="D22" s="48"/>
      <c r="E22" s="66" t="s">
        <v>1</v>
      </c>
      <c r="F22" s="66"/>
      <c r="G22" s="66" t="s">
        <v>2</v>
      </c>
      <c r="H22" s="66"/>
      <c r="I22" s="48" t="s">
        <v>3</v>
      </c>
      <c r="J22" s="48"/>
      <c r="K22" s="48" t="s">
        <v>72</v>
      </c>
      <c r="L22" s="48"/>
    </row>
    <row r="23" spans="1:13" ht="15.6" x14ac:dyDescent="0.3">
      <c r="A23" s="40" t="s">
        <v>80</v>
      </c>
      <c r="C23" s="42" t="s">
        <v>5</v>
      </c>
      <c r="D23" s="42" t="s">
        <v>6</v>
      </c>
      <c r="E23" s="42" t="s">
        <v>5</v>
      </c>
      <c r="F23" s="42" t="s">
        <v>6</v>
      </c>
      <c r="G23" s="42" t="s">
        <v>5</v>
      </c>
      <c r="H23" s="42" t="s">
        <v>6</v>
      </c>
      <c r="I23" s="42" t="s">
        <v>5</v>
      </c>
      <c r="J23" s="42" t="s">
        <v>6</v>
      </c>
      <c r="K23" s="42" t="s">
        <v>5</v>
      </c>
      <c r="L23" s="42" t="s">
        <v>6</v>
      </c>
      <c r="M23" s="42" t="s">
        <v>74</v>
      </c>
    </row>
    <row r="24" spans="1:13" x14ac:dyDescent="0.25">
      <c r="A24" s="41" t="s">
        <v>75</v>
      </c>
      <c r="C24" s="50">
        <f>SUM(C25:C26)</f>
        <v>46496</v>
      </c>
      <c r="D24" s="41">
        <f>ROUND(100*C24/C$36,1)</f>
        <v>43.6</v>
      </c>
      <c r="E24" s="50">
        <f>SUM(E25:E26)</f>
        <v>21533</v>
      </c>
      <c r="F24" s="56">
        <f>ROUND(100*E24/E$36,1)</f>
        <v>21</v>
      </c>
      <c r="G24" s="50">
        <f>SUM(G25:G26)</f>
        <v>22538</v>
      </c>
      <c r="H24" s="41">
        <f>ROUND(100*G24/G$36,1)</f>
        <v>24.6</v>
      </c>
      <c r="I24" s="50">
        <f>SUM(I25:I26)</f>
        <v>235843</v>
      </c>
      <c r="J24" s="41">
        <f>ROUND(100*I24/I$36,1)</f>
        <v>23.6</v>
      </c>
      <c r="K24" s="50">
        <v>366879</v>
      </c>
      <c r="L24" s="41">
        <f>ROUND(100*K24/K$36,1)</f>
        <v>25.7</v>
      </c>
      <c r="M24" s="41">
        <v>450</v>
      </c>
    </row>
    <row r="25" spans="1:13" x14ac:dyDescent="0.25">
      <c r="B25" s="41" t="s">
        <v>50</v>
      </c>
      <c r="C25" s="50">
        <v>19944</v>
      </c>
      <c r="D25" s="41">
        <f t="shared" ref="D25:F35" si="9">ROUND(100*C25/C$36,1)</f>
        <v>18.7</v>
      </c>
      <c r="E25" s="50">
        <v>6009</v>
      </c>
      <c r="F25" s="41">
        <f t="shared" si="9"/>
        <v>5.9</v>
      </c>
      <c r="G25" s="50">
        <v>7773</v>
      </c>
      <c r="H25" s="41">
        <f t="shared" ref="H25:H35" si="10">ROUND(100*G25/G$36,1)</f>
        <v>8.5</v>
      </c>
      <c r="I25" s="50">
        <v>86980</v>
      </c>
      <c r="J25" s="41">
        <f t="shared" ref="J25:J35" si="11">ROUND(100*I25/I$36,1)</f>
        <v>8.6999999999999993</v>
      </c>
      <c r="K25" s="50">
        <v>133244</v>
      </c>
      <c r="L25" s="41">
        <f t="shared" ref="L25:L35" si="12">ROUND(100*K25/K$36,1)</f>
        <v>9.3000000000000007</v>
      </c>
    </row>
    <row r="26" spans="1:13" x14ac:dyDescent="0.25">
      <c r="B26" s="41" t="s">
        <v>51</v>
      </c>
      <c r="C26" s="50">
        <v>26552</v>
      </c>
      <c r="D26" s="41">
        <f t="shared" si="9"/>
        <v>24.9</v>
      </c>
      <c r="E26" s="50">
        <v>15524</v>
      </c>
      <c r="F26" s="41">
        <f t="shared" si="9"/>
        <v>15.1</v>
      </c>
      <c r="G26" s="50">
        <v>14765</v>
      </c>
      <c r="H26" s="41">
        <f t="shared" si="10"/>
        <v>16.100000000000001</v>
      </c>
      <c r="I26" s="50">
        <v>148863</v>
      </c>
      <c r="J26" s="41">
        <f t="shared" si="11"/>
        <v>14.9</v>
      </c>
      <c r="K26" s="50">
        <v>233635</v>
      </c>
      <c r="L26" s="41">
        <f t="shared" si="12"/>
        <v>16.3</v>
      </c>
    </row>
    <row r="27" spans="1:13" x14ac:dyDescent="0.25">
      <c r="A27" s="41" t="s">
        <v>76</v>
      </c>
      <c r="C27" s="50">
        <f>SUM(C28:C29)</f>
        <v>3338</v>
      </c>
      <c r="D27" s="41">
        <f t="shared" si="9"/>
        <v>3.1</v>
      </c>
      <c r="E27" s="50">
        <f>SUM(E28:E29)</f>
        <v>23342</v>
      </c>
      <c r="F27" s="41">
        <f t="shared" si="9"/>
        <v>22.8</v>
      </c>
      <c r="G27" s="50">
        <f>SUM(G28:G29)</f>
        <v>2000</v>
      </c>
      <c r="H27" s="41">
        <f t="shared" si="10"/>
        <v>2.2000000000000002</v>
      </c>
      <c r="I27" s="50">
        <f>SUM(I28:I29)</f>
        <v>23691</v>
      </c>
      <c r="J27" s="41">
        <f t="shared" si="11"/>
        <v>2.4</v>
      </c>
      <c r="K27" s="50">
        <v>56323</v>
      </c>
      <c r="L27" s="41">
        <f t="shared" si="12"/>
        <v>3.9</v>
      </c>
      <c r="M27" s="41">
        <v>406</v>
      </c>
    </row>
    <row r="28" spans="1:13" x14ac:dyDescent="0.25">
      <c r="B28" s="41" t="s">
        <v>50</v>
      </c>
      <c r="C28" s="50">
        <v>1545</v>
      </c>
      <c r="D28" s="41">
        <f t="shared" si="9"/>
        <v>1.4</v>
      </c>
      <c r="E28" s="50">
        <v>5683</v>
      </c>
      <c r="F28" s="41">
        <f t="shared" si="9"/>
        <v>5.5</v>
      </c>
      <c r="G28" s="41">
        <v>356</v>
      </c>
      <c r="H28" s="41">
        <f t="shared" si="10"/>
        <v>0.4</v>
      </c>
      <c r="I28" s="50">
        <v>4996</v>
      </c>
      <c r="J28" s="41">
        <f t="shared" si="11"/>
        <v>0.5</v>
      </c>
      <c r="K28" s="50">
        <v>13520</v>
      </c>
      <c r="L28" s="41">
        <f t="shared" si="12"/>
        <v>0.9</v>
      </c>
    </row>
    <row r="29" spans="1:13" x14ac:dyDescent="0.25">
      <c r="B29" s="41" t="s">
        <v>51</v>
      </c>
      <c r="C29" s="50">
        <v>1793</v>
      </c>
      <c r="D29" s="41">
        <f t="shared" si="9"/>
        <v>1.7</v>
      </c>
      <c r="E29" s="50">
        <v>17659</v>
      </c>
      <c r="F29" s="41">
        <f t="shared" si="9"/>
        <v>17.2</v>
      </c>
      <c r="G29" s="50">
        <v>1644</v>
      </c>
      <c r="H29" s="41">
        <f t="shared" si="10"/>
        <v>1.8</v>
      </c>
      <c r="I29" s="50">
        <v>18695</v>
      </c>
      <c r="J29" s="41">
        <f t="shared" si="11"/>
        <v>1.9</v>
      </c>
      <c r="K29" s="50">
        <v>42803</v>
      </c>
      <c r="L29" s="56">
        <f t="shared" si="12"/>
        <v>3</v>
      </c>
    </row>
    <row r="30" spans="1:13" x14ac:dyDescent="0.25">
      <c r="A30" s="41" t="s">
        <v>77</v>
      </c>
      <c r="C30" s="50">
        <f>SUM(C31:C32)</f>
        <v>31713</v>
      </c>
      <c r="D30" s="41">
        <f t="shared" si="9"/>
        <v>29.7</v>
      </c>
      <c r="E30" s="50">
        <f>SUM(E31:E32)</f>
        <v>25710</v>
      </c>
      <c r="F30" s="41">
        <f t="shared" si="9"/>
        <v>25.1</v>
      </c>
      <c r="G30" s="50">
        <f>SUM(G31:G32)</f>
        <v>56576</v>
      </c>
      <c r="H30" s="41">
        <f t="shared" si="10"/>
        <v>61.7</v>
      </c>
      <c r="I30" s="50">
        <f>SUM(I31:I32)</f>
        <v>209936</v>
      </c>
      <c r="J30" s="56">
        <f t="shared" si="11"/>
        <v>21</v>
      </c>
      <c r="K30" s="50">
        <v>355834</v>
      </c>
      <c r="L30" s="41">
        <f t="shared" si="12"/>
        <v>24.9</v>
      </c>
      <c r="M30" s="41">
        <v>858</v>
      </c>
    </row>
    <row r="31" spans="1:13" x14ac:dyDescent="0.25">
      <c r="B31" s="41" t="s">
        <v>50</v>
      </c>
      <c r="C31" s="50">
        <v>12142</v>
      </c>
      <c r="D31" s="41">
        <f t="shared" si="9"/>
        <v>11.4</v>
      </c>
      <c r="E31" s="50">
        <v>5039</v>
      </c>
      <c r="F31" s="41">
        <f t="shared" si="9"/>
        <v>4.9000000000000004</v>
      </c>
      <c r="G31" s="50">
        <v>13580</v>
      </c>
      <c r="H31" s="41">
        <f t="shared" si="10"/>
        <v>14.8</v>
      </c>
      <c r="I31" s="50">
        <v>60265</v>
      </c>
      <c r="J31" s="56">
        <f t="shared" si="11"/>
        <v>6</v>
      </c>
      <c r="K31" s="50">
        <v>99259</v>
      </c>
      <c r="L31" s="41">
        <f t="shared" si="12"/>
        <v>6.9</v>
      </c>
    </row>
    <row r="32" spans="1:13" x14ac:dyDescent="0.25">
      <c r="B32" s="41" t="s">
        <v>51</v>
      </c>
      <c r="C32" s="50">
        <v>19571</v>
      </c>
      <c r="D32" s="41">
        <f t="shared" si="9"/>
        <v>18.399999999999999</v>
      </c>
      <c r="E32" s="50">
        <v>20671</v>
      </c>
      <c r="F32" s="41">
        <f t="shared" si="9"/>
        <v>20.2</v>
      </c>
      <c r="G32" s="50">
        <v>42996</v>
      </c>
      <c r="H32" s="41">
        <f t="shared" si="10"/>
        <v>46.9</v>
      </c>
      <c r="I32" s="50">
        <v>149671</v>
      </c>
      <c r="J32" s="56">
        <f t="shared" si="11"/>
        <v>15</v>
      </c>
      <c r="K32" s="50">
        <v>256575</v>
      </c>
      <c r="L32" s="41">
        <f t="shared" si="12"/>
        <v>17.899999999999999</v>
      </c>
    </row>
    <row r="33" spans="1:13" x14ac:dyDescent="0.25">
      <c r="A33" s="41" t="s">
        <v>78</v>
      </c>
      <c r="C33" s="50">
        <f>SUM(C34:C35)</f>
        <v>43413</v>
      </c>
      <c r="D33" s="41">
        <f t="shared" si="9"/>
        <v>40.700000000000003</v>
      </c>
      <c r="E33" s="50">
        <f>SUM(E34:E35)</f>
        <v>43767</v>
      </c>
      <c r="F33" s="41">
        <f t="shared" si="9"/>
        <v>42.7</v>
      </c>
      <c r="G33" s="50">
        <f>SUM(G34:G35)</f>
        <v>24281</v>
      </c>
      <c r="H33" s="41">
        <f t="shared" si="10"/>
        <v>26.5</v>
      </c>
      <c r="I33" s="50">
        <f>SUM(I34:I35)</f>
        <v>610334</v>
      </c>
      <c r="J33" s="56">
        <f t="shared" si="11"/>
        <v>61</v>
      </c>
      <c r="K33" s="50">
        <v>788435</v>
      </c>
      <c r="L33" s="41">
        <f t="shared" si="12"/>
        <v>55.1</v>
      </c>
      <c r="M33" s="50">
        <v>2500</v>
      </c>
    </row>
    <row r="34" spans="1:13" x14ac:dyDescent="0.25">
      <c r="B34" s="41" t="s">
        <v>50</v>
      </c>
      <c r="C34" s="50">
        <v>21421</v>
      </c>
      <c r="D34" s="41">
        <f t="shared" si="9"/>
        <v>20.100000000000001</v>
      </c>
      <c r="E34" s="50">
        <v>8794</v>
      </c>
      <c r="F34" s="41">
        <f t="shared" si="9"/>
        <v>8.6</v>
      </c>
      <c r="G34" s="50">
        <v>7653</v>
      </c>
      <c r="H34" s="41">
        <f t="shared" si="10"/>
        <v>8.3000000000000007</v>
      </c>
      <c r="I34" s="50">
        <v>174763</v>
      </c>
      <c r="J34" s="41">
        <f t="shared" si="11"/>
        <v>17.5</v>
      </c>
      <c r="K34" s="50">
        <v>228190</v>
      </c>
      <c r="L34" s="56">
        <f t="shared" si="12"/>
        <v>16</v>
      </c>
    </row>
    <row r="35" spans="1:13" x14ac:dyDescent="0.25">
      <c r="B35" s="41" t="s">
        <v>51</v>
      </c>
      <c r="C35" s="50">
        <v>21992</v>
      </c>
      <c r="D35" s="41">
        <f t="shared" si="9"/>
        <v>20.6</v>
      </c>
      <c r="E35" s="50">
        <v>34973</v>
      </c>
      <c r="F35" s="41">
        <f t="shared" si="9"/>
        <v>34.1</v>
      </c>
      <c r="G35" s="50">
        <v>16628</v>
      </c>
      <c r="H35" s="41">
        <f t="shared" si="10"/>
        <v>18.100000000000001</v>
      </c>
      <c r="I35" s="50">
        <v>435571</v>
      </c>
      <c r="J35" s="41">
        <f t="shared" si="11"/>
        <v>43.6</v>
      </c>
      <c r="K35" s="50">
        <v>560245</v>
      </c>
      <c r="L35" s="41">
        <f t="shared" si="12"/>
        <v>39.200000000000003</v>
      </c>
    </row>
    <row r="36" spans="1:13" x14ac:dyDescent="0.25">
      <c r="A36" s="67" t="s">
        <v>79</v>
      </c>
      <c r="B36" s="67"/>
      <c r="C36" s="53">
        <f>SUM(C37:C38)</f>
        <v>106608</v>
      </c>
      <c r="D36" s="67">
        <f>ROUND(100*C36/$K$36,1)</f>
        <v>7.5</v>
      </c>
      <c r="E36" s="53">
        <f>SUM(E37:E38)</f>
        <v>102573</v>
      </c>
      <c r="F36" s="67">
        <f>ROUND(100*E36/$K$36,1)</f>
        <v>7.2</v>
      </c>
      <c r="G36" s="53">
        <f>SUM(G37:G38)</f>
        <v>91762</v>
      </c>
      <c r="H36" s="67">
        <f>ROUND(100*G36/$K$36,1)</f>
        <v>6.4</v>
      </c>
      <c r="I36" s="53">
        <f>SUM(I37:I38)</f>
        <v>999769</v>
      </c>
      <c r="J36" s="67">
        <f>ROUND(100*I36/$K$36,1)</f>
        <v>69.900000000000006</v>
      </c>
      <c r="K36" s="53">
        <v>1429929</v>
      </c>
      <c r="L36" s="67"/>
      <c r="M36" s="53">
        <v>3979</v>
      </c>
    </row>
    <row r="37" spans="1:13" x14ac:dyDescent="0.25">
      <c r="B37" s="41" t="s">
        <v>50</v>
      </c>
      <c r="C37" s="50">
        <v>48606</v>
      </c>
      <c r="D37" s="41">
        <f t="shared" ref="D37:F38" si="13">ROUND(100*C37/$K$36,1)</f>
        <v>3.4</v>
      </c>
      <c r="E37" s="50">
        <v>23070</v>
      </c>
      <c r="F37" s="41">
        <f t="shared" si="13"/>
        <v>1.6</v>
      </c>
      <c r="G37" s="50">
        <v>25371</v>
      </c>
      <c r="H37" s="41">
        <f t="shared" ref="H37:H38" si="14">ROUND(100*G37/$K$36,1)</f>
        <v>1.8</v>
      </c>
      <c r="I37" s="50">
        <v>302216</v>
      </c>
      <c r="J37" s="41">
        <f t="shared" ref="J37:L38" si="15">ROUND(100*I37/$K$36,1)</f>
        <v>21.1</v>
      </c>
      <c r="K37" s="50">
        <v>432500</v>
      </c>
      <c r="L37" s="41">
        <f t="shared" si="15"/>
        <v>30.2</v>
      </c>
    </row>
    <row r="38" spans="1:13" x14ac:dyDescent="0.25">
      <c r="B38" s="41" t="s">
        <v>51</v>
      </c>
      <c r="C38" s="50">
        <v>58002</v>
      </c>
      <c r="D38" s="41">
        <f t="shared" si="13"/>
        <v>4.0999999999999996</v>
      </c>
      <c r="E38" s="50">
        <v>79503</v>
      </c>
      <c r="F38" s="41">
        <f t="shared" si="13"/>
        <v>5.6</v>
      </c>
      <c r="G38" s="50">
        <v>66391</v>
      </c>
      <c r="H38" s="41">
        <f t="shared" si="14"/>
        <v>4.5999999999999996</v>
      </c>
      <c r="I38" s="50">
        <v>697553</v>
      </c>
      <c r="J38" s="41">
        <f t="shared" si="15"/>
        <v>48.8</v>
      </c>
      <c r="K38" s="50">
        <v>997429</v>
      </c>
      <c r="L38" s="41">
        <f t="shared" si="15"/>
        <v>69.8</v>
      </c>
    </row>
  </sheetData>
  <mergeCells count="12">
    <mergeCell ref="C22:D22"/>
    <mergeCell ref="E22:F22"/>
    <mergeCell ref="G22:H22"/>
    <mergeCell ref="I22:J22"/>
    <mergeCell ref="K22:L22"/>
    <mergeCell ref="A3:B4"/>
    <mergeCell ref="C3:L3"/>
    <mergeCell ref="C4:D4"/>
    <mergeCell ref="E4:F4"/>
    <mergeCell ref="G4:H4"/>
    <mergeCell ref="I4:J4"/>
    <mergeCell ref="K4:L4"/>
  </mergeCell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4A00-977C-47FE-86DE-52557AA0E154}">
  <dimension ref="A1:L40"/>
  <sheetViews>
    <sheetView workbookViewId="0">
      <selection activeCell="A2" sqref="A2"/>
    </sheetView>
  </sheetViews>
  <sheetFormatPr defaultRowHeight="15" x14ac:dyDescent="0.25"/>
  <cols>
    <col min="1" max="1" width="3.77734375" style="41" customWidth="1"/>
    <col min="2" max="2" width="19.109375" style="41" customWidth="1"/>
    <col min="3" max="3" width="15.44140625" style="41" customWidth="1"/>
    <col min="4" max="5" width="10.5546875" style="41" customWidth="1"/>
    <col min="6" max="6" width="8.109375" style="41" customWidth="1"/>
    <col min="7" max="7" width="9.33203125" style="41" customWidth="1"/>
    <col min="8" max="8" width="6.33203125" style="41" customWidth="1"/>
    <col min="9" max="9" width="10.88671875" style="41" bestFit="1" customWidth="1"/>
    <col min="10" max="10" width="6.33203125" style="41" customWidth="1"/>
    <col min="11" max="11" width="10.88671875" style="41" bestFit="1" customWidth="1"/>
    <col min="12" max="12" width="6.33203125" style="41" customWidth="1"/>
    <col min="13" max="16384" width="8.88671875" style="41"/>
  </cols>
  <sheetData>
    <row r="1" spans="1:12" ht="15.6" x14ac:dyDescent="0.3">
      <c r="A1" s="40" t="s">
        <v>81</v>
      </c>
    </row>
    <row r="3" spans="1:12" ht="15.6" x14ac:dyDescent="0.3">
      <c r="A3" s="61" t="s">
        <v>82</v>
      </c>
      <c r="B3" s="62"/>
      <c r="C3" s="63" t="s">
        <v>83</v>
      </c>
      <c r="D3" s="63"/>
      <c r="E3" s="63"/>
      <c r="F3" s="63"/>
      <c r="G3" s="63"/>
      <c r="H3" s="63"/>
      <c r="I3" s="63"/>
      <c r="J3" s="63"/>
      <c r="K3" s="63"/>
      <c r="L3" s="63"/>
    </row>
    <row r="4" spans="1:12" ht="30" customHeight="1" x14ac:dyDescent="0.3">
      <c r="A4" s="64"/>
      <c r="B4" s="65"/>
      <c r="C4" s="66" t="s">
        <v>84</v>
      </c>
      <c r="D4" s="66"/>
      <c r="E4" s="66" t="s">
        <v>76</v>
      </c>
      <c r="F4" s="66"/>
      <c r="G4" s="66" t="s">
        <v>77</v>
      </c>
      <c r="H4" s="66"/>
      <c r="I4" s="66" t="s">
        <v>78</v>
      </c>
      <c r="J4" s="66"/>
      <c r="K4" s="48" t="s">
        <v>72</v>
      </c>
      <c r="L4" s="48"/>
    </row>
    <row r="5" spans="1:12" ht="15.6" x14ac:dyDescent="0.3">
      <c r="A5" s="40" t="s">
        <v>73</v>
      </c>
      <c r="C5" s="42" t="s">
        <v>5</v>
      </c>
      <c r="D5" s="42" t="s">
        <v>6</v>
      </c>
      <c r="E5" s="42" t="s">
        <v>5</v>
      </c>
      <c r="F5" s="42" t="s">
        <v>6</v>
      </c>
      <c r="G5" s="42" t="s">
        <v>5</v>
      </c>
      <c r="H5" s="42" t="s">
        <v>6</v>
      </c>
      <c r="I5" s="42" t="s">
        <v>5</v>
      </c>
      <c r="J5" s="42" t="s">
        <v>6</v>
      </c>
      <c r="K5" s="42" t="s">
        <v>5</v>
      </c>
      <c r="L5" s="42" t="s">
        <v>6</v>
      </c>
    </row>
    <row r="6" spans="1:12" x14ac:dyDescent="0.25">
      <c r="A6" s="41" t="s">
        <v>0</v>
      </c>
      <c r="C6" s="50">
        <v>15408</v>
      </c>
      <c r="D6" s="41">
        <f>ROUND(100*C6/C$18,1)</f>
        <v>7.8</v>
      </c>
      <c r="E6" s="50">
        <v>2132</v>
      </c>
      <c r="F6" s="41">
        <f>ROUND(100*E6/E$18,1)</f>
        <v>5.7</v>
      </c>
      <c r="G6" s="50">
        <v>2437</v>
      </c>
      <c r="H6" s="41">
        <f>ROUND(100*G6/G$18,1)</f>
        <v>4.0999999999999996</v>
      </c>
      <c r="I6" s="50">
        <v>20810</v>
      </c>
      <c r="J6" s="41">
        <f>ROUND(100*I6/I$18,1)</f>
        <v>3.1</v>
      </c>
      <c r="K6" s="50">
        <v>39132</v>
      </c>
      <c r="L6" s="41">
        <f>ROUND(100*K6/K$18,1)</f>
        <v>4.2</v>
      </c>
    </row>
    <row r="7" spans="1:12" x14ac:dyDescent="0.25">
      <c r="B7" s="41" t="s">
        <v>50</v>
      </c>
      <c r="C7" s="50">
        <v>6598</v>
      </c>
      <c r="D7" s="41">
        <f>ROUND(100*C7/C$19,1)</f>
        <v>7.5</v>
      </c>
      <c r="E7" s="50">
        <v>1263</v>
      </c>
      <c r="F7" s="41">
        <f>ROUND(100*E7/E$19,1)</f>
        <v>8.6999999999999993</v>
      </c>
      <c r="G7" s="50">
        <v>1056</v>
      </c>
      <c r="H7" s="41">
        <f>ROUND(100*G7/G$19,1)</f>
        <v>4.7</v>
      </c>
      <c r="I7" s="50">
        <v>11781</v>
      </c>
      <c r="J7" s="41">
        <f>ROUND(100*I7/I$19,1)</f>
        <v>4.2</v>
      </c>
      <c r="K7" s="50">
        <v>20031</v>
      </c>
      <c r="L7" s="56">
        <f>ROUND(100*K7/K$19,1)</f>
        <v>5</v>
      </c>
    </row>
    <row r="8" spans="1:12" x14ac:dyDescent="0.25">
      <c r="B8" s="41" t="s">
        <v>51</v>
      </c>
      <c r="C8" s="50">
        <v>8810</v>
      </c>
      <c r="D8" s="56">
        <f>ROUND(100*C8/C$20,1)</f>
        <v>8</v>
      </c>
      <c r="E8" s="41">
        <v>869</v>
      </c>
      <c r="F8" s="56">
        <f>ROUND(100*E8/E$20,1)</f>
        <v>3.8</v>
      </c>
      <c r="G8" s="50">
        <v>1381</v>
      </c>
      <c r="H8" s="56">
        <f>ROUND(100*G8/G$20,1)</f>
        <v>3.7</v>
      </c>
      <c r="I8" s="50">
        <v>9029</v>
      </c>
      <c r="J8" s="56">
        <f>ROUND(100*I8/I$20,1)</f>
        <v>2.2999999999999998</v>
      </c>
      <c r="K8" s="50">
        <v>19101</v>
      </c>
      <c r="L8" s="56">
        <f>ROUND(100*K8/K$20,1)</f>
        <v>3.5</v>
      </c>
    </row>
    <row r="9" spans="1:12" x14ac:dyDescent="0.25">
      <c r="A9" s="41" t="s">
        <v>85</v>
      </c>
      <c r="C9" s="50">
        <v>7934</v>
      </c>
      <c r="D9" s="56">
        <f>ROUND(100*C9/C$18,1)</f>
        <v>4</v>
      </c>
      <c r="E9" s="50">
        <v>15686</v>
      </c>
      <c r="F9" s="56">
        <f>ROUND(100*E9/E$18,1)</f>
        <v>41.9</v>
      </c>
      <c r="G9" s="50">
        <v>3414</v>
      </c>
      <c r="H9" s="56">
        <f>ROUND(100*G9/G$18,1)</f>
        <v>5.8</v>
      </c>
      <c r="I9" s="50">
        <v>21728</v>
      </c>
      <c r="J9" s="56">
        <f>ROUND(100*I9/I$18,1)</f>
        <v>3.2</v>
      </c>
      <c r="K9" s="50">
        <v>46303</v>
      </c>
      <c r="L9" s="56">
        <f>ROUND(100*K9/K$18,1)</f>
        <v>4.9000000000000004</v>
      </c>
    </row>
    <row r="10" spans="1:12" x14ac:dyDescent="0.25">
      <c r="B10" s="41" t="s">
        <v>50</v>
      </c>
      <c r="C10" s="50">
        <v>3196</v>
      </c>
      <c r="D10" s="41">
        <f>ROUND(100*C10/C$19,1)</f>
        <v>3.6</v>
      </c>
      <c r="E10" s="50">
        <v>6719</v>
      </c>
      <c r="F10" s="41">
        <f>ROUND(100*E10/E$19,1)</f>
        <v>46.3</v>
      </c>
      <c r="G10" s="50">
        <v>1074</v>
      </c>
      <c r="H10" s="41">
        <f>ROUND(100*G10/G$19,1)</f>
        <v>4.8</v>
      </c>
      <c r="I10" s="50">
        <v>8280</v>
      </c>
      <c r="J10" s="41">
        <f>ROUND(100*I10/I$19,1)</f>
        <v>2.9</v>
      </c>
      <c r="K10" s="50">
        <v>18426</v>
      </c>
      <c r="L10" s="41">
        <f>ROUND(100*K10/K$19,1)</f>
        <v>4.5999999999999996</v>
      </c>
    </row>
    <row r="11" spans="1:12" x14ac:dyDescent="0.25">
      <c r="B11" s="41" t="s">
        <v>51</v>
      </c>
      <c r="C11" s="50">
        <v>4738</v>
      </c>
      <c r="D11" s="41">
        <f>ROUND(100*C11/C$20,1)</f>
        <v>4.3</v>
      </c>
      <c r="E11" s="50">
        <v>8967</v>
      </c>
      <c r="F11" s="41">
        <f>ROUND(100*E11/E$20,1)</f>
        <v>39.1</v>
      </c>
      <c r="G11" s="50">
        <v>2340</v>
      </c>
      <c r="H11" s="41">
        <f>ROUND(100*G11/G$20,1)</f>
        <v>6.3</v>
      </c>
      <c r="I11" s="50">
        <v>13448</v>
      </c>
      <c r="J11" s="41">
        <f>ROUND(100*I11/I$20,1)</f>
        <v>3.5</v>
      </c>
      <c r="K11" s="50">
        <v>27877</v>
      </c>
      <c r="L11" s="41">
        <f>ROUND(100*K11/K$20,1)</f>
        <v>5.0999999999999996</v>
      </c>
    </row>
    <row r="12" spans="1:12" x14ac:dyDescent="0.25">
      <c r="A12" s="41" t="s">
        <v>2</v>
      </c>
      <c r="C12" s="50">
        <v>6877</v>
      </c>
      <c r="D12" s="41">
        <f>ROUND(100*C12/C$18,1)</f>
        <v>3.5</v>
      </c>
      <c r="E12" s="50">
        <v>1001</v>
      </c>
      <c r="F12" s="41">
        <f>ROUND(100*E12/E$18,1)</f>
        <v>2.7</v>
      </c>
      <c r="G12" s="50">
        <v>14993</v>
      </c>
      <c r="H12" s="41">
        <f>ROUND(100*G12/G$18,1)</f>
        <v>25.3</v>
      </c>
      <c r="I12" s="50">
        <v>11652</v>
      </c>
      <c r="J12" s="41">
        <f>ROUND(100*I12/I$18,1)</f>
        <v>1.7</v>
      </c>
      <c r="K12" s="50">
        <v>32639</v>
      </c>
      <c r="L12" s="41">
        <f>ROUND(100*K12/K$18,1)</f>
        <v>3.5</v>
      </c>
    </row>
    <row r="13" spans="1:12" x14ac:dyDescent="0.25">
      <c r="B13" s="41" t="s">
        <v>50</v>
      </c>
      <c r="C13" s="50">
        <v>2814</v>
      </c>
      <c r="D13" s="41">
        <f>ROUND(100*C13/C$19,1)</f>
        <v>3.2</v>
      </c>
      <c r="E13" s="41">
        <v>278</v>
      </c>
      <c r="F13" s="41">
        <f>ROUND(100*E13/E$19,1)</f>
        <v>1.9</v>
      </c>
      <c r="G13" s="50">
        <v>6199</v>
      </c>
      <c r="H13" s="41">
        <f>ROUND(100*G13/G$19,1)</f>
        <v>27.8</v>
      </c>
      <c r="I13" s="50">
        <v>4870</v>
      </c>
      <c r="J13" s="41">
        <f>ROUND(100*I13/I$19,1)</f>
        <v>1.7</v>
      </c>
      <c r="K13" s="50">
        <v>13520</v>
      </c>
      <c r="L13" s="41">
        <f>ROUND(100*K13/K$19,1)</f>
        <v>3.4</v>
      </c>
    </row>
    <row r="14" spans="1:12" x14ac:dyDescent="0.25">
      <c r="B14" s="41" t="s">
        <v>51</v>
      </c>
      <c r="C14" s="50">
        <v>4063</v>
      </c>
      <c r="D14" s="41">
        <f>ROUND(100*C14/C$20,1)</f>
        <v>3.7</v>
      </c>
      <c r="E14" s="41">
        <v>723</v>
      </c>
      <c r="F14" s="41">
        <f>ROUND(100*E14/E$20,1)</f>
        <v>3.1</v>
      </c>
      <c r="G14" s="50">
        <v>8794</v>
      </c>
      <c r="H14" s="41">
        <f>ROUND(100*G14/G$20,1)</f>
        <v>23.7</v>
      </c>
      <c r="I14" s="50">
        <v>6782</v>
      </c>
      <c r="J14" s="41">
        <f>ROUND(100*I14/I$20,1)</f>
        <v>1.7</v>
      </c>
      <c r="K14" s="50">
        <v>19119</v>
      </c>
      <c r="L14" s="41">
        <f>ROUND(100*K14/K$20,1)</f>
        <v>3.5</v>
      </c>
    </row>
    <row r="15" spans="1:12" x14ac:dyDescent="0.25">
      <c r="A15" s="41" t="s">
        <v>3</v>
      </c>
      <c r="C15" s="50">
        <v>157939</v>
      </c>
      <c r="D15" s="41">
        <f>ROUND(100*C15/C$18,1)</f>
        <v>79.900000000000006</v>
      </c>
      <c r="E15" s="50">
        <v>17674</v>
      </c>
      <c r="F15" s="41">
        <f>ROUND(100*E15/E$18,1)</f>
        <v>47.2</v>
      </c>
      <c r="G15" s="50">
        <v>37061</v>
      </c>
      <c r="H15" s="41">
        <f>ROUND(100*G15/G$18,1)</f>
        <v>62.4</v>
      </c>
      <c r="I15" s="50">
        <v>586178</v>
      </c>
      <c r="J15" s="41">
        <f>ROUND(100*I15/I$18,1)</f>
        <v>87.4</v>
      </c>
      <c r="K15" s="50">
        <v>782919</v>
      </c>
      <c r="L15" s="41">
        <f>ROUND(100*K15/K$18,1)</f>
        <v>83.1</v>
      </c>
    </row>
    <row r="16" spans="1:12" x14ac:dyDescent="0.25">
      <c r="B16" s="41" t="s">
        <v>50</v>
      </c>
      <c r="C16" s="50">
        <v>73167</v>
      </c>
      <c r="D16" s="41">
        <f>ROUND(100*C16/C$19,1)</f>
        <v>83.3</v>
      </c>
      <c r="E16" s="50">
        <v>5873</v>
      </c>
      <c r="F16" s="41">
        <f>ROUND(100*E16/E$19,1)</f>
        <v>40.4</v>
      </c>
      <c r="G16" s="50">
        <v>13641</v>
      </c>
      <c r="H16" s="41">
        <f>ROUND(100*G16/G$19,1)</f>
        <v>61.2</v>
      </c>
      <c r="I16" s="50">
        <v>253056</v>
      </c>
      <c r="J16" s="41">
        <f>ROUND(100*I16/I$19,1)</f>
        <v>89.6</v>
      </c>
      <c r="K16" s="50">
        <v>339749</v>
      </c>
      <c r="L16" s="41">
        <f>ROUND(100*K16/K$19,1)</f>
        <v>85.2</v>
      </c>
    </row>
    <row r="17" spans="1:12" x14ac:dyDescent="0.25">
      <c r="B17" s="41" t="s">
        <v>51</v>
      </c>
      <c r="C17" s="50">
        <v>84772</v>
      </c>
      <c r="D17" s="41">
        <f>ROUND(100*C17/C$20,1)</f>
        <v>77.2</v>
      </c>
      <c r="E17" s="50">
        <v>11801</v>
      </c>
      <c r="F17" s="41">
        <f>ROUND(100*E17/E$20,1)</f>
        <v>51.4</v>
      </c>
      <c r="G17" s="50">
        <v>23420</v>
      </c>
      <c r="H17" s="41">
        <f>ROUND(100*G17/G$20,1)</f>
        <v>63.2</v>
      </c>
      <c r="I17" s="50">
        <v>333122</v>
      </c>
      <c r="J17" s="41">
        <f>ROUND(100*I17/I$20,1)</f>
        <v>85.8</v>
      </c>
      <c r="K17" s="50">
        <v>443170</v>
      </c>
      <c r="L17" s="41">
        <f>ROUND(100*K17/K$20,1)</f>
        <v>81.5</v>
      </c>
    </row>
    <row r="18" spans="1:12" x14ac:dyDescent="0.25">
      <c r="A18" s="67" t="s">
        <v>4</v>
      </c>
      <c r="B18" s="67"/>
      <c r="C18" s="50">
        <v>197641</v>
      </c>
      <c r="D18" s="56"/>
      <c r="E18" s="50">
        <v>37473</v>
      </c>
      <c r="F18" s="56"/>
      <c r="G18" s="50">
        <v>59352</v>
      </c>
      <c r="I18" s="50">
        <v>670653</v>
      </c>
      <c r="K18" s="50">
        <v>942677</v>
      </c>
    </row>
    <row r="19" spans="1:12" x14ac:dyDescent="0.25">
      <c r="B19" s="41" t="s">
        <v>50</v>
      </c>
      <c r="C19" s="50">
        <v>87884</v>
      </c>
      <c r="D19" s="56"/>
      <c r="E19" s="50">
        <v>14520</v>
      </c>
      <c r="F19" s="56"/>
      <c r="G19" s="50">
        <v>22285</v>
      </c>
      <c r="I19" s="50">
        <v>282523</v>
      </c>
      <c r="K19" s="50">
        <v>398990</v>
      </c>
    </row>
    <row r="20" spans="1:12" x14ac:dyDescent="0.25">
      <c r="B20" s="41" t="s">
        <v>51</v>
      </c>
      <c r="C20" s="50">
        <v>109757</v>
      </c>
      <c r="D20" s="56"/>
      <c r="E20" s="50">
        <v>22953</v>
      </c>
      <c r="F20" s="56"/>
      <c r="G20" s="50">
        <v>37067</v>
      </c>
      <c r="I20" s="50">
        <v>388130</v>
      </c>
      <c r="K20" s="50">
        <v>543687</v>
      </c>
    </row>
    <row r="21" spans="1:12" x14ac:dyDescent="0.25">
      <c r="A21" s="41" t="s">
        <v>86</v>
      </c>
      <c r="C21" s="41">
        <v>346</v>
      </c>
      <c r="E21" s="50">
        <v>227</v>
      </c>
      <c r="G21" s="50">
        <v>236</v>
      </c>
      <c r="I21" s="50">
        <v>3135</v>
      </c>
      <c r="K21" s="50">
        <v>3875</v>
      </c>
    </row>
    <row r="23" spans="1:12" ht="30" customHeight="1" x14ac:dyDescent="0.3">
      <c r="C23" s="66" t="s">
        <v>84</v>
      </c>
      <c r="D23" s="66"/>
      <c r="E23" s="66" t="s">
        <v>76</v>
      </c>
      <c r="F23" s="66"/>
      <c r="G23" s="66" t="s">
        <v>77</v>
      </c>
      <c r="H23" s="66"/>
      <c r="I23" s="66" t="s">
        <v>78</v>
      </c>
      <c r="J23" s="66"/>
      <c r="K23" s="48" t="s">
        <v>72</v>
      </c>
      <c r="L23" s="48"/>
    </row>
    <row r="24" spans="1:12" ht="15.6" x14ac:dyDescent="0.3">
      <c r="A24" s="40" t="s">
        <v>80</v>
      </c>
      <c r="C24" s="42" t="s">
        <v>5</v>
      </c>
      <c r="D24" s="42" t="s">
        <v>6</v>
      </c>
      <c r="E24" s="42" t="s">
        <v>5</v>
      </c>
      <c r="F24" s="42" t="s">
        <v>6</v>
      </c>
      <c r="G24" s="42" t="s">
        <v>5</v>
      </c>
      <c r="H24" s="42" t="s">
        <v>6</v>
      </c>
      <c r="I24" s="42" t="s">
        <v>5</v>
      </c>
      <c r="J24" s="42" t="s">
        <v>6</v>
      </c>
      <c r="K24" s="42" t="s">
        <v>5</v>
      </c>
      <c r="L24" s="42" t="s">
        <v>6</v>
      </c>
    </row>
    <row r="25" spans="1:12" x14ac:dyDescent="0.25">
      <c r="A25" s="41" t="s">
        <v>0</v>
      </c>
      <c r="C25" s="50">
        <v>46496</v>
      </c>
      <c r="D25" s="41">
        <f>ROUND(100*C25/C$37,1)</f>
        <v>12.7</v>
      </c>
      <c r="E25" s="50">
        <v>3338</v>
      </c>
      <c r="F25" s="41">
        <f>ROUND(100*E25/E$37,1)</f>
        <v>5.9</v>
      </c>
      <c r="G25" s="50">
        <v>31713</v>
      </c>
      <c r="H25" s="41">
        <f>ROUND(100*G25/G$37,1)</f>
        <v>8.9</v>
      </c>
      <c r="I25" s="50">
        <v>43413</v>
      </c>
      <c r="J25" s="41">
        <f>ROUND(100*I25/I$37,1)</f>
        <v>5.5</v>
      </c>
      <c r="K25" s="50">
        <v>106608</v>
      </c>
      <c r="L25" s="41">
        <f>ROUND(100*K25/K$37,1)</f>
        <v>7.5</v>
      </c>
    </row>
    <row r="26" spans="1:12" x14ac:dyDescent="0.25">
      <c r="B26" s="41" t="s">
        <v>50</v>
      </c>
      <c r="C26" s="50">
        <v>19944</v>
      </c>
      <c r="D26" s="56">
        <f>ROUND(100*C26/C$38,1)</f>
        <v>15</v>
      </c>
      <c r="E26" s="50">
        <v>1545</v>
      </c>
      <c r="F26" s="56">
        <f>ROUND(100*E26/E$38,1)</f>
        <v>11.4</v>
      </c>
      <c r="G26" s="50">
        <v>12142</v>
      </c>
      <c r="H26" s="56">
        <f>ROUND(100*G26/G$38,1)</f>
        <v>12.2</v>
      </c>
      <c r="I26" s="50">
        <v>21421</v>
      </c>
      <c r="J26" s="56">
        <f>ROUND(100*I26/I$38,1)</f>
        <v>9.4</v>
      </c>
      <c r="K26" s="50">
        <v>48606</v>
      </c>
      <c r="L26" s="56">
        <f>ROUND(100*K26/K$38,1)</f>
        <v>11.2</v>
      </c>
    </row>
    <row r="27" spans="1:12" x14ac:dyDescent="0.25">
      <c r="B27" s="41" t="s">
        <v>51</v>
      </c>
      <c r="C27" s="50">
        <v>26552</v>
      </c>
      <c r="D27" s="41">
        <f>ROUND(100*C27/C$39,1)</f>
        <v>11.4</v>
      </c>
      <c r="E27" s="50">
        <v>1793</v>
      </c>
      <c r="F27" s="41">
        <f>ROUND(100*E27/E$39,1)</f>
        <v>4.2</v>
      </c>
      <c r="G27" s="50">
        <v>19571</v>
      </c>
      <c r="H27" s="41">
        <f>ROUND(100*G27/G$39,1)</f>
        <v>7.6</v>
      </c>
      <c r="I27" s="50">
        <v>21992</v>
      </c>
      <c r="J27" s="41">
        <f>ROUND(100*I27/I$39,1)</f>
        <v>3.9</v>
      </c>
      <c r="K27" s="50">
        <v>58002</v>
      </c>
      <c r="L27" s="41">
        <f>ROUND(100*K27/K$39,1)</f>
        <v>5.8</v>
      </c>
    </row>
    <row r="28" spans="1:12" x14ac:dyDescent="0.25">
      <c r="A28" s="41" t="s">
        <v>85</v>
      </c>
      <c r="C28" s="50">
        <v>21533</v>
      </c>
      <c r="D28" s="41">
        <f>ROUND(100*C28/C$37,1)</f>
        <v>5.9</v>
      </c>
      <c r="E28" s="50">
        <v>23342</v>
      </c>
      <c r="F28" s="41">
        <f>ROUND(100*E28/E$37,1)</f>
        <v>41.4</v>
      </c>
      <c r="G28" s="50">
        <v>25710</v>
      </c>
      <c r="H28" s="41">
        <f>ROUND(100*G28/G$37,1)</f>
        <v>7.2</v>
      </c>
      <c r="I28" s="50">
        <v>43767</v>
      </c>
      <c r="J28" s="41">
        <f>ROUND(100*I28/I$37,1)</f>
        <v>5.6</v>
      </c>
      <c r="K28" s="50">
        <v>102573</v>
      </c>
      <c r="L28" s="41">
        <f>ROUND(100*K28/K$37,1)</f>
        <v>7.2</v>
      </c>
    </row>
    <row r="29" spans="1:12" x14ac:dyDescent="0.25">
      <c r="B29" s="41" t="s">
        <v>50</v>
      </c>
      <c r="C29" s="50">
        <v>6009</v>
      </c>
      <c r="D29" s="56">
        <f>ROUND(100*C29/C$38,1)</f>
        <v>4.5</v>
      </c>
      <c r="E29" s="50">
        <v>5683</v>
      </c>
      <c r="F29" s="56">
        <f>ROUND(100*E29/E$38,1)</f>
        <v>42</v>
      </c>
      <c r="G29" s="50">
        <v>5039</v>
      </c>
      <c r="H29" s="56">
        <f>ROUND(100*G29/G$38,1)</f>
        <v>5.0999999999999996</v>
      </c>
      <c r="I29" s="50">
        <v>8794</v>
      </c>
      <c r="J29" s="56">
        <f>ROUND(100*I29/I$38,1)</f>
        <v>3.9</v>
      </c>
      <c r="K29" s="50">
        <v>23070</v>
      </c>
      <c r="L29" s="56">
        <f>ROUND(100*K29/K$38,1)</f>
        <v>5.3</v>
      </c>
    </row>
    <row r="30" spans="1:12" x14ac:dyDescent="0.25">
      <c r="B30" s="41" t="s">
        <v>51</v>
      </c>
      <c r="C30" s="50">
        <v>15524</v>
      </c>
      <c r="D30" s="41">
        <f>ROUND(100*C30/C$39,1)</f>
        <v>6.6</v>
      </c>
      <c r="E30" s="50">
        <v>17659</v>
      </c>
      <c r="F30" s="41">
        <f>ROUND(100*E30/E$39,1)</f>
        <v>41.3</v>
      </c>
      <c r="G30" s="50">
        <v>20671</v>
      </c>
      <c r="H30" s="41">
        <f>ROUND(100*G30/G$39,1)</f>
        <v>8.1</v>
      </c>
      <c r="I30" s="50">
        <v>34973</v>
      </c>
      <c r="J30" s="41">
        <f>ROUND(100*I30/I$39,1)</f>
        <v>6.2</v>
      </c>
      <c r="K30" s="50">
        <v>79503</v>
      </c>
      <c r="L30" s="41">
        <f>ROUND(100*K30/K$39,1)</f>
        <v>8</v>
      </c>
    </row>
    <row r="31" spans="1:12" x14ac:dyDescent="0.25">
      <c r="A31" s="41" t="s">
        <v>2</v>
      </c>
      <c r="C31" s="50">
        <v>22538</v>
      </c>
      <c r="D31" s="41">
        <f>ROUND(100*C31/C$37,1)</f>
        <v>6.1</v>
      </c>
      <c r="E31" s="50">
        <v>2000</v>
      </c>
      <c r="F31" s="41">
        <f>ROUND(100*E31/E$37,1)</f>
        <v>3.6</v>
      </c>
      <c r="G31" s="50">
        <v>56576</v>
      </c>
      <c r="H31" s="41">
        <f>ROUND(100*G31/G$37,1)</f>
        <v>15.9</v>
      </c>
      <c r="I31" s="50">
        <v>24281</v>
      </c>
      <c r="J31" s="41">
        <f>ROUND(100*I31/I$37,1)</f>
        <v>3.1</v>
      </c>
      <c r="K31" s="50">
        <v>91762</v>
      </c>
      <c r="L31" s="41">
        <f>ROUND(100*K31/K$37,1)</f>
        <v>6.4</v>
      </c>
    </row>
    <row r="32" spans="1:12" x14ac:dyDescent="0.25">
      <c r="B32" s="41" t="s">
        <v>50</v>
      </c>
      <c r="C32" s="50">
        <v>7773</v>
      </c>
      <c r="D32" s="56">
        <f>ROUND(100*C32/C$38,1)</f>
        <v>5.8</v>
      </c>
      <c r="E32" s="41">
        <v>356</v>
      </c>
      <c r="F32" s="56">
        <f>ROUND(100*E32/E$38,1)</f>
        <v>2.6</v>
      </c>
      <c r="G32" s="50">
        <v>13580</v>
      </c>
      <c r="H32" s="56">
        <f>ROUND(100*G32/G$38,1)</f>
        <v>13.7</v>
      </c>
      <c r="I32" s="50">
        <v>7653</v>
      </c>
      <c r="J32" s="56">
        <f>ROUND(100*I32/I$38,1)</f>
        <v>3.4</v>
      </c>
      <c r="K32" s="50">
        <v>25371</v>
      </c>
      <c r="L32" s="56">
        <f>ROUND(100*K32/K$38,1)</f>
        <v>5.9</v>
      </c>
    </row>
    <row r="33" spans="1:12" x14ac:dyDescent="0.25">
      <c r="B33" s="41" t="s">
        <v>51</v>
      </c>
      <c r="C33" s="50">
        <v>14765</v>
      </c>
      <c r="D33" s="41">
        <f>ROUND(100*C33/C$39,1)</f>
        <v>6.3</v>
      </c>
      <c r="E33" s="50">
        <v>1644</v>
      </c>
      <c r="F33" s="41">
        <f>ROUND(100*E33/E$39,1)</f>
        <v>3.8</v>
      </c>
      <c r="G33" s="50">
        <v>42996</v>
      </c>
      <c r="H33" s="41">
        <f>ROUND(100*G33/G$39,1)</f>
        <v>16.8</v>
      </c>
      <c r="I33" s="50">
        <v>16628</v>
      </c>
      <c r="J33" s="56">
        <f>ROUND(100*I33/I$39,1)</f>
        <v>3</v>
      </c>
      <c r="K33" s="50">
        <v>66391</v>
      </c>
      <c r="L33" s="56">
        <f>ROUND(100*K33/K$39,1)</f>
        <v>6.7</v>
      </c>
    </row>
    <row r="34" spans="1:12" x14ac:dyDescent="0.25">
      <c r="A34" s="41" t="s">
        <v>3</v>
      </c>
      <c r="C34" s="50">
        <v>235843</v>
      </c>
      <c r="D34" s="41">
        <f>ROUND(100*C34/C$37,1)</f>
        <v>64.3</v>
      </c>
      <c r="E34" s="50">
        <v>23691</v>
      </c>
      <c r="F34" s="41">
        <f>ROUND(100*E34/E$37,1)</f>
        <v>42.1</v>
      </c>
      <c r="G34" s="50">
        <v>209936</v>
      </c>
      <c r="H34" s="56">
        <f>ROUND(100*G34/G$37,1)</f>
        <v>59</v>
      </c>
      <c r="I34" s="50">
        <v>610334</v>
      </c>
      <c r="J34" s="56">
        <f>ROUND(100*I34/I$37,1)</f>
        <v>77.400000000000006</v>
      </c>
      <c r="K34" s="50">
        <v>999769</v>
      </c>
      <c r="L34" s="56">
        <f>ROUND(100*K34/K$37,1)</f>
        <v>69.900000000000006</v>
      </c>
    </row>
    <row r="35" spans="1:12" x14ac:dyDescent="0.25">
      <c r="B35" s="41" t="s">
        <v>50</v>
      </c>
      <c r="C35" s="50">
        <v>86980</v>
      </c>
      <c r="D35" s="56">
        <f>ROUND(100*C35/C$38,1)</f>
        <v>65.3</v>
      </c>
      <c r="E35" s="50">
        <v>4996</v>
      </c>
      <c r="F35" s="56">
        <f>ROUND(100*E35/E$38,1)</f>
        <v>37</v>
      </c>
      <c r="G35" s="50">
        <v>60265</v>
      </c>
      <c r="H35" s="56">
        <f>ROUND(100*G35/G$38,1)</f>
        <v>60.7</v>
      </c>
      <c r="I35" s="50">
        <v>174763</v>
      </c>
      <c r="J35" s="56">
        <f>ROUND(100*I35/I$38,1)</f>
        <v>76.599999999999994</v>
      </c>
      <c r="K35" s="50">
        <v>302216</v>
      </c>
      <c r="L35" s="56">
        <f>ROUND(100*K35/K$38,1)</f>
        <v>69.900000000000006</v>
      </c>
    </row>
    <row r="36" spans="1:12" x14ac:dyDescent="0.25">
      <c r="B36" s="41" t="s">
        <v>51</v>
      </c>
      <c r="C36" s="50">
        <v>148863</v>
      </c>
      <c r="D36" s="41">
        <f>ROUND(100*C36/C$39,1)</f>
        <v>63.7</v>
      </c>
      <c r="E36" s="50">
        <v>18695</v>
      </c>
      <c r="F36" s="41">
        <f>ROUND(100*E36/E$39,1)</f>
        <v>43.7</v>
      </c>
      <c r="G36" s="50">
        <v>149671</v>
      </c>
      <c r="H36" s="41">
        <f>ROUND(100*G36/G$39,1)</f>
        <v>58.3</v>
      </c>
      <c r="I36" s="50">
        <v>435571</v>
      </c>
      <c r="J36" s="41">
        <f>ROUND(100*I36/I$39,1)</f>
        <v>77.7</v>
      </c>
      <c r="K36" s="50">
        <v>697553</v>
      </c>
      <c r="L36" s="41">
        <f>ROUND(100*K36/K$39,1)</f>
        <v>69.900000000000006</v>
      </c>
    </row>
    <row r="37" spans="1:12" x14ac:dyDescent="0.25">
      <c r="A37" s="67" t="s">
        <v>4</v>
      </c>
      <c r="B37" s="67"/>
      <c r="C37" s="50">
        <v>366879</v>
      </c>
      <c r="E37" s="50">
        <v>56323</v>
      </c>
      <c r="G37" s="50">
        <v>355834</v>
      </c>
      <c r="I37" s="50">
        <v>788435</v>
      </c>
      <c r="K37" s="50">
        <v>1429929</v>
      </c>
    </row>
    <row r="38" spans="1:12" x14ac:dyDescent="0.25">
      <c r="B38" s="41" t="s">
        <v>50</v>
      </c>
      <c r="C38" s="50">
        <v>133244</v>
      </c>
      <c r="E38" s="50">
        <v>13520</v>
      </c>
      <c r="G38" s="50">
        <v>99259</v>
      </c>
      <c r="I38" s="50">
        <v>228190</v>
      </c>
      <c r="K38" s="50">
        <v>432500</v>
      </c>
    </row>
    <row r="39" spans="1:12" x14ac:dyDescent="0.25">
      <c r="B39" s="41" t="s">
        <v>51</v>
      </c>
      <c r="C39" s="50">
        <v>233635</v>
      </c>
      <c r="E39" s="50">
        <v>42803</v>
      </c>
      <c r="G39" s="50">
        <v>256575</v>
      </c>
      <c r="I39" s="50">
        <v>560245</v>
      </c>
      <c r="K39" s="50">
        <v>997429</v>
      </c>
    </row>
    <row r="40" spans="1:12" x14ac:dyDescent="0.25">
      <c r="A40" s="41" t="s">
        <v>86</v>
      </c>
      <c r="C40" s="50">
        <v>450</v>
      </c>
      <c r="E40" s="41">
        <v>406</v>
      </c>
      <c r="G40" s="50">
        <v>858</v>
      </c>
      <c r="I40" s="50">
        <v>2500</v>
      </c>
      <c r="K40" s="50">
        <v>3979</v>
      </c>
    </row>
  </sheetData>
  <mergeCells count="12">
    <mergeCell ref="C23:D23"/>
    <mergeCell ref="E23:F23"/>
    <mergeCell ref="G23:H23"/>
    <mergeCell ref="I23:J23"/>
    <mergeCell ref="K23:L23"/>
    <mergeCell ref="A3:B4"/>
    <mergeCell ref="C3:L3"/>
    <mergeCell ref="C4:D4"/>
    <mergeCell ref="E4:F4"/>
    <mergeCell ref="G4:H4"/>
    <mergeCell ref="I4:J4"/>
    <mergeCell ref="K4:L4"/>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07A12-D404-4A8F-A58B-088D22D14A0E}">
  <dimension ref="A1:U25"/>
  <sheetViews>
    <sheetView workbookViewId="0">
      <pane xSplit="1" ySplit="5" topLeftCell="B6" activePane="bottomRight" state="frozen"/>
      <selection activeCell="A2" sqref="A2"/>
      <selection pane="topRight" activeCell="A2" sqref="A2"/>
      <selection pane="bottomLeft" activeCell="A2" sqref="A2"/>
      <selection pane="bottomRight" activeCell="A2" sqref="A2"/>
    </sheetView>
  </sheetViews>
  <sheetFormatPr defaultRowHeight="15" x14ac:dyDescent="0.25"/>
  <cols>
    <col min="1" max="1" width="26.109375" style="41" customWidth="1"/>
    <col min="2" max="2" width="8.109375" style="41" customWidth="1"/>
    <col min="3" max="3" width="6.33203125" style="41" customWidth="1"/>
    <col min="4" max="4" width="8.109375" style="41" customWidth="1"/>
    <col min="5" max="5" width="6.33203125" style="41" customWidth="1"/>
    <col min="6" max="6" width="8.109375" style="41" customWidth="1"/>
    <col min="7" max="7" width="6.33203125" style="41" customWidth="1"/>
    <col min="8" max="8" width="8.109375" style="41" customWidth="1"/>
    <col min="9" max="9" width="6.33203125" style="41" customWidth="1"/>
    <col min="10" max="10" width="8.109375" style="41" customWidth="1"/>
    <col min="11" max="11" width="6.33203125" style="41" customWidth="1"/>
    <col min="12" max="12" width="8.109375" style="41" customWidth="1"/>
    <col min="13" max="13" width="6.33203125" style="41" customWidth="1"/>
    <col min="14" max="14" width="9.33203125" style="41" customWidth="1"/>
    <col min="15" max="15" width="6.33203125" style="41" customWidth="1"/>
    <col min="16" max="16" width="9.33203125" style="41" customWidth="1"/>
    <col min="17" max="17" width="6.33203125" style="41" customWidth="1"/>
    <col min="18" max="18" width="9.33203125" style="41" customWidth="1"/>
    <col min="19" max="19" width="6.33203125" style="41" customWidth="1"/>
    <col min="20" max="20" width="9.33203125" style="41" customWidth="1"/>
    <col min="21" max="21" width="6.33203125" style="41" customWidth="1"/>
    <col min="22" max="16384" width="8.88671875" style="41"/>
  </cols>
  <sheetData>
    <row r="1" spans="1:21" ht="15.6" x14ac:dyDescent="0.3">
      <c r="A1" s="1" t="s">
        <v>87</v>
      </c>
    </row>
    <row r="3" spans="1:21" ht="15.6" x14ac:dyDescent="0.3">
      <c r="B3" s="48" t="s">
        <v>21</v>
      </c>
      <c r="C3" s="48"/>
      <c r="D3" s="48"/>
      <c r="E3" s="48"/>
      <c r="F3" s="48" t="s">
        <v>1</v>
      </c>
      <c r="G3" s="48"/>
      <c r="H3" s="48"/>
      <c r="I3" s="48"/>
      <c r="J3" s="48" t="s">
        <v>2</v>
      </c>
      <c r="K3" s="48"/>
      <c r="L3" s="48"/>
      <c r="M3" s="48"/>
      <c r="N3" s="48" t="s">
        <v>3</v>
      </c>
      <c r="O3" s="48"/>
      <c r="P3" s="48"/>
      <c r="Q3" s="48"/>
      <c r="R3" s="48" t="s">
        <v>4</v>
      </c>
      <c r="S3" s="48"/>
      <c r="T3" s="48"/>
      <c r="U3" s="48"/>
    </row>
    <row r="4" spans="1:21" ht="15.6" x14ac:dyDescent="0.3">
      <c r="B4" s="48" t="s">
        <v>88</v>
      </c>
      <c r="C4" s="48"/>
      <c r="D4" s="48" t="s">
        <v>89</v>
      </c>
      <c r="E4" s="48"/>
      <c r="F4" s="48" t="s">
        <v>88</v>
      </c>
      <c r="G4" s="48"/>
      <c r="H4" s="48" t="s">
        <v>89</v>
      </c>
      <c r="I4" s="48"/>
      <c r="J4" s="48" t="s">
        <v>88</v>
      </c>
      <c r="K4" s="48"/>
      <c r="L4" s="48" t="s">
        <v>89</v>
      </c>
      <c r="M4" s="48"/>
      <c r="N4" s="48" t="s">
        <v>88</v>
      </c>
      <c r="O4" s="48"/>
      <c r="P4" s="48" t="s">
        <v>89</v>
      </c>
      <c r="Q4" s="48"/>
      <c r="R4" s="48" t="s">
        <v>88</v>
      </c>
      <c r="S4" s="48"/>
      <c r="T4" s="48" t="s">
        <v>89</v>
      </c>
      <c r="U4" s="48"/>
    </row>
    <row r="5" spans="1:21" ht="15.6" x14ac:dyDescent="0.3">
      <c r="A5" s="42">
        <v>1995</v>
      </c>
      <c r="B5" s="42" t="s">
        <v>5</v>
      </c>
      <c r="C5" s="42" t="s">
        <v>90</v>
      </c>
      <c r="D5" s="42" t="s">
        <v>5</v>
      </c>
      <c r="E5" s="42" t="s">
        <v>90</v>
      </c>
      <c r="F5" s="42" t="s">
        <v>5</v>
      </c>
      <c r="G5" s="42" t="s">
        <v>90</v>
      </c>
      <c r="H5" s="42" t="s">
        <v>5</v>
      </c>
      <c r="I5" s="42" t="s">
        <v>90</v>
      </c>
      <c r="J5" s="42" t="s">
        <v>5</v>
      </c>
      <c r="K5" s="42" t="s">
        <v>90</v>
      </c>
      <c r="L5" s="42" t="s">
        <v>5</v>
      </c>
      <c r="M5" s="42" t="s">
        <v>90</v>
      </c>
      <c r="N5" s="42" t="s">
        <v>5</v>
      </c>
      <c r="O5" s="42" t="s">
        <v>90</v>
      </c>
      <c r="P5" s="42" t="s">
        <v>5</v>
      </c>
      <c r="Q5" s="42" t="s">
        <v>90</v>
      </c>
      <c r="R5" s="42" t="s">
        <v>5</v>
      </c>
      <c r="S5" s="42" t="s">
        <v>90</v>
      </c>
      <c r="T5" s="42" t="s">
        <v>5</v>
      </c>
      <c r="U5" s="42" t="s">
        <v>90</v>
      </c>
    </row>
    <row r="6" spans="1:21" x14ac:dyDescent="0.25">
      <c r="A6" s="41" t="s">
        <v>7</v>
      </c>
      <c r="B6" s="50">
        <f>Table5.2!C6</f>
        <v>4445</v>
      </c>
      <c r="C6" s="68">
        <f>ROUND(100*B6/B$9,1)</f>
        <v>36.4</v>
      </c>
      <c r="D6" s="50">
        <f>Table5.2!E6</f>
        <v>15586</v>
      </c>
      <c r="E6" s="68">
        <f>ROUND(100*D6/D$9,1)</f>
        <v>57.9</v>
      </c>
      <c r="F6" s="50">
        <f>Table5.2!G6</f>
        <v>8403</v>
      </c>
      <c r="G6" s="68">
        <f>ROUND(100*F6/F$9,1)</f>
        <v>36.4</v>
      </c>
      <c r="H6" s="50">
        <f>Table5.2!I6</f>
        <v>10023</v>
      </c>
      <c r="I6" s="68">
        <f>ROUND(100*H6/H$9,1)</f>
        <v>43.2</v>
      </c>
      <c r="J6" s="50">
        <f>Table5.2!K6</f>
        <v>5516</v>
      </c>
      <c r="K6" s="68">
        <f>ROUND(100*J6/J$9,1)</f>
        <v>38.5</v>
      </c>
      <c r="L6" s="50">
        <f>Table5.2!M6</f>
        <v>8004</v>
      </c>
      <c r="M6" s="68">
        <f>ROUND(100*L6/L$9,1)</f>
        <v>43.7</v>
      </c>
      <c r="N6" s="50">
        <f>Table5.2!O6</f>
        <v>102536</v>
      </c>
      <c r="O6" s="68">
        <f>ROUND(100*N6/N$9,1)</f>
        <v>33.200000000000003</v>
      </c>
      <c r="P6" s="50">
        <f>Table5.2!Q6</f>
        <v>237269</v>
      </c>
      <c r="Q6" s="68">
        <f>ROUND(100*P6/P$9,1)</f>
        <v>50</v>
      </c>
      <c r="R6" s="50">
        <f>Table5.2!S6</f>
        <v>122828</v>
      </c>
      <c r="S6" s="68">
        <f>ROUND(100*R6/R$9,1)</f>
        <v>32.9</v>
      </c>
      <c r="T6" s="50">
        <f>Table5.2!U6</f>
        <v>276219</v>
      </c>
      <c r="U6" s="68">
        <f>ROUND(100*T6/T$9,1)</f>
        <v>48.5</v>
      </c>
    </row>
    <row r="7" spans="1:21" x14ac:dyDescent="0.25">
      <c r="A7" s="41" t="s">
        <v>12</v>
      </c>
      <c r="B7" s="50">
        <f>Table5.2!C11</f>
        <v>3001</v>
      </c>
      <c r="C7" s="68">
        <f t="shared" ref="C7:E8" si="0">ROUND(100*B7/B$9,1)</f>
        <v>24.5</v>
      </c>
      <c r="D7" s="50">
        <f>Table5.2!E11</f>
        <v>4971</v>
      </c>
      <c r="E7" s="68">
        <f t="shared" si="0"/>
        <v>18.5</v>
      </c>
      <c r="F7" s="50">
        <f>Table5.2!G11</f>
        <v>4698</v>
      </c>
      <c r="G7" s="68">
        <f t="shared" ref="G7:G8" si="1">ROUND(100*F7/F$9,1)</f>
        <v>20.3</v>
      </c>
      <c r="H7" s="50">
        <f>Table5.2!I11</f>
        <v>3961</v>
      </c>
      <c r="I7" s="68">
        <f t="shared" ref="I7:I8" si="2">ROUND(100*H7/H$9,1)</f>
        <v>17.100000000000001</v>
      </c>
      <c r="J7" s="50">
        <f>Table5.2!K11</f>
        <v>2453</v>
      </c>
      <c r="K7" s="68">
        <f t="shared" ref="K7:K8" si="3">ROUND(100*J7/J$9,1)</f>
        <v>17.100000000000001</v>
      </c>
      <c r="L7" s="50">
        <f>Table5.2!M11</f>
        <v>2748</v>
      </c>
      <c r="M7" s="68">
        <f t="shared" ref="M7:M8" si="4">ROUND(100*L7/L$9,1)</f>
        <v>15</v>
      </c>
      <c r="N7" s="50">
        <f>Table5.2!O11</f>
        <v>58566</v>
      </c>
      <c r="O7" s="68">
        <f t="shared" ref="O7:O8" si="5">ROUND(100*N7/N$9,1)</f>
        <v>19</v>
      </c>
      <c r="P7" s="50">
        <f>Table5.2!Q11</f>
        <v>71018</v>
      </c>
      <c r="Q7" s="68">
        <f t="shared" ref="Q7:Q8" si="6">ROUND(100*P7/P$9,1)</f>
        <v>15</v>
      </c>
      <c r="R7" s="50">
        <f>Table5.2!S11</f>
        <v>71157</v>
      </c>
      <c r="S7" s="68">
        <f t="shared" ref="S7:S8" si="7">ROUND(100*R7/R$9,1)</f>
        <v>19.100000000000001</v>
      </c>
      <c r="T7" s="50">
        <f>Table5.2!U11</f>
        <v>88209</v>
      </c>
      <c r="U7" s="68">
        <f t="shared" ref="U7:U8" si="8">ROUND(100*T7/T$9,1)</f>
        <v>15.5</v>
      </c>
    </row>
    <row r="8" spans="1:21" x14ac:dyDescent="0.25">
      <c r="A8" s="41" t="s">
        <v>13</v>
      </c>
      <c r="B8" s="50">
        <f>Table5.2!C16</f>
        <v>4781</v>
      </c>
      <c r="C8" s="68">
        <f t="shared" si="0"/>
        <v>39.1</v>
      </c>
      <c r="D8" s="50">
        <f>Table5.2!E16</f>
        <v>6348</v>
      </c>
      <c r="E8" s="68">
        <f t="shared" si="0"/>
        <v>23.6</v>
      </c>
      <c r="F8" s="50">
        <f>Table5.2!G16</f>
        <v>10007</v>
      </c>
      <c r="G8" s="68">
        <f t="shared" si="1"/>
        <v>43.3</v>
      </c>
      <c r="H8" s="50">
        <f>Table5.2!I16</f>
        <v>9211</v>
      </c>
      <c r="I8" s="68">
        <f t="shared" si="2"/>
        <v>39.700000000000003</v>
      </c>
      <c r="J8" s="50">
        <f>Table5.2!K16</f>
        <v>6360</v>
      </c>
      <c r="K8" s="68">
        <f t="shared" si="3"/>
        <v>44.4</v>
      </c>
      <c r="L8" s="50">
        <f>Table5.2!M16</f>
        <v>7558</v>
      </c>
      <c r="M8" s="68">
        <f t="shared" si="4"/>
        <v>41.3</v>
      </c>
      <c r="N8" s="50">
        <f>Table5.2!O16</f>
        <v>147747</v>
      </c>
      <c r="O8" s="68">
        <f t="shared" si="5"/>
        <v>47.8</v>
      </c>
      <c r="P8" s="50">
        <f>Table5.2!Q16</f>
        <v>165884</v>
      </c>
      <c r="Q8" s="68">
        <f t="shared" si="6"/>
        <v>35</v>
      </c>
      <c r="R8" s="50">
        <f>Table5.2!S16</f>
        <v>179345</v>
      </c>
      <c r="S8" s="68">
        <f t="shared" si="7"/>
        <v>48</v>
      </c>
      <c r="T8" s="50">
        <f>Table5.2!U16</f>
        <v>205021</v>
      </c>
      <c r="U8" s="68">
        <f t="shared" si="8"/>
        <v>36</v>
      </c>
    </row>
    <row r="9" spans="1:21" x14ac:dyDescent="0.25">
      <c r="B9" s="53">
        <f t="shared" ref="B9:U9" si="9">SUM(B6:B8)</f>
        <v>12227</v>
      </c>
      <c r="C9" s="69">
        <f t="shared" si="9"/>
        <v>100</v>
      </c>
      <c r="D9" s="53">
        <f t="shared" si="9"/>
        <v>26905</v>
      </c>
      <c r="E9" s="69">
        <f t="shared" si="9"/>
        <v>100</v>
      </c>
      <c r="F9" s="53">
        <f t="shared" si="9"/>
        <v>23108</v>
      </c>
      <c r="G9" s="69">
        <f t="shared" si="9"/>
        <v>100</v>
      </c>
      <c r="H9" s="53">
        <f t="shared" si="9"/>
        <v>23195</v>
      </c>
      <c r="I9" s="69">
        <f t="shared" si="9"/>
        <v>100</v>
      </c>
      <c r="J9" s="53">
        <f t="shared" si="9"/>
        <v>14329</v>
      </c>
      <c r="K9" s="69">
        <f t="shared" si="9"/>
        <v>100</v>
      </c>
      <c r="L9" s="53">
        <f t="shared" si="9"/>
        <v>18310</v>
      </c>
      <c r="M9" s="69">
        <f t="shared" si="9"/>
        <v>100</v>
      </c>
      <c r="N9" s="53">
        <f t="shared" si="9"/>
        <v>308849</v>
      </c>
      <c r="O9" s="69">
        <f t="shared" si="9"/>
        <v>100</v>
      </c>
      <c r="P9" s="53">
        <f t="shared" si="9"/>
        <v>474171</v>
      </c>
      <c r="Q9" s="69">
        <f t="shared" si="9"/>
        <v>100</v>
      </c>
      <c r="R9" s="53">
        <f t="shared" si="9"/>
        <v>373330</v>
      </c>
      <c r="S9" s="69">
        <f t="shared" si="9"/>
        <v>100</v>
      </c>
      <c r="T9" s="53">
        <f t="shared" si="9"/>
        <v>569449</v>
      </c>
      <c r="U9" s="69">
        <f t="shared" si="9"/>
        <v>100</v>
      </c>
    </row>
    <row r="11" spans="1:21" ht="15.6" x14ac:dyDescent="0.3">
      <c r="A11" s="42">
        <v>1995</v>
      </c>
      <c r="C11" s="42" t="s">
        <v>91</v>
      </c>
      <c r="E11" s="42" t="s">
        <v>91</v>
      </c>
      <c r="G11" s="42" t="s">
        <v>91</v>
      </c>
      <c r="I11" s="42" t="s">
        <v>91</v>
      </c>
      <c r="K11" s="42" t="s">
        <v>91</v>
      </c>
      <c r="M11" s="42" t="s">
        <v>91</v>
      </c>
      <c r="O11" s="42" t="s">
        <v>91</v>
      </c>
      <c r="Q11" s="42" t="s">
        <v>91</v>
      </c>
      <c r="S11" s="42" t="s">
        <v>91</v>
      </c>
      <c r="U11" s="42" t="s">
        <v>91</v>
      </c>
    </row>
    <row r="12" spans="1:21" x14ac:dyDescent="0.25">
      <c r="A12" s="41" t="s">
        <v>7</v>
      </c>
      <c r="C12" s="68">
        <f>ROUND(100*B6/($R6+$T6),1)</f>
        <v>1.1000000000000001</v>
      </c>
      <c r="E12" s="68">
        <f>ROUND(100*D6/($R6+$T6),1)</f>
        <v>3.9</v>
      </c>
      <c r="G12" s="68">
        <f>ROUND(100*F6/($R6+$T6),1)</f>
        <v>2.1</v>
      </c>
      <c r="I12" s="68">
        <f>ROUND(100*H6/($R6+$T6),1)</f>
        <v>2.5</v>
      </c>
      <c r="K12" s="68">
        <f>ROUND(100*J6/($R6+$T6),1)</f>
        <v>1.4</v>
      </c>
      <c r="M12" s="68">
        <f>ROUND(100*L6/($R6+$T6),1)</f>
        <v>2</v>
      </c>
      <c r="O12" s="68">
        <f>ROUND(100*N6/($R6+$T6),1)</f>
        <v>25.7</v>
      </c>
      <c r="Q12" s="68">
        <f>ROUND(100*P6/($R6+$T6),1)</f>
        <v>59.5</v>
      </c>
      <c r="S12" s="68">
        <f>ROUND(100*R6/($R6+$T6),1)</f>
        <v>30.8</v>
      </c>
      <c r="U12" s="68">
        <f>ROUND(100*T6/($R6+$T6),1)</f>
        <v>69.2</v>
      </c>
    </row>
    <row r="13" spans="1:21" x14ac:dyDescent="0.25">
      <c r="A13" s="41" t="s">
        <v>12</v>
      </c>
      <c r="C13" s="68">
        <f t="shared" ref="C13:E14" si="10">ROUND(100*B7/($R7+$T7),1)</f>
        <v>1.9</v>
      </c>
      <c r="E13" s="68">
        <f t="shared" si="10"/>
        <v>3.1</v>
      </c>
      <c r="G13" s="68">
        <f t="shared" ref="G13:G14" si="11">ROUND(100*F7/($R7+$T7),1)</f>
        <v>2.9</v>
      </c>
      <c r="I13" s="68">
        <f t="shared" ref="I13:I14" si="12">ROUND(100*H7/($R7+$T7),1)</f>
        <v>2.5</v>
      </c>
      <c r="K13" s="68">
        <f t="shared" ref="K13:K14" si="13">ROUND(100*J7/($R7+$T7),1)</f>
        <v>1.5</v>
      </c>
      <c r="M13" s="68">
        <f t="shared" ref="M13:M14" si="14">ROUND(100*L7/($R7+$T7),1)</f>
        <v>1.7</v>
      </c>
      <c r="O13" s="68">
        <f t="shared" ref="O13:O14" si="15">ROUND(100*N7/($R7+$T7),1)</f>
        <v>36.700000000000003</v>
      </c>
      <c r="Q13" s="68">
        <f t="shared" ref="Q13:Q14" si="16">ROUND(100*P7/($R7+$T7),1)</f>
        <v>44.6</v>
      </c>
      <c r="S13" s="68">
        <f t="shared" ref="S13:S14" si="17">ROUND(100*R7/($R7+$T7),1)</f>
        <v>44.7</v>
      </c>
      <c r="U13" s="68">
        <f t="shared" ref="U13:U14" si="18">ROUND(100*T7/($R7+$T7),1)</f>
        <v>55.3</v>
      </c>
    </row>
    <row r="14" spans="1:21" x14ac:dyDescent="0.25">
      <c r="A14" s="41" t="s">
        <v>13</v>
      </c>
      <c r="C14" s="68">
        <f t="shared" si="10"/>
        <v>1.2</v>
      </c>
      <c r="E14" s="68">
        <f t="shared" si="10"/>
        <v>1.7</v>
      </c>
      <c r="G14" s="68">
        <f t="shared" si="11"/>
        <v>2.6</v>
      </c>
      <c r="I14" s="68">
        <f t="shared" si="12"/>
        <v>2.4</v>
      </c>
      <c r="K14" s="68">
        <f t="shared" si="13"/>
        <v>1.7</v>
      </c>
      <c r="M14" s="68">
        <f t="shared" si="14"/>
        <v>2</v>
      </c>
      <c r="O14" s="68">
        <f t="shared" si="15"/>
        <v>38.4</v>
      </c>
      <c r="Q14" s="68">
        <f t="shared" si="16"/>
        <v>43.2</v>
      </c>
      <c r="S14" s="68">
        <f t="shared" si="17"/>
        <v>46.7</v>
      </c>
      <c r="U14" s="68">
        <f t="shared" si="18"/>
        <v>53.3</v>
      </c>
    </row>
    <row r="15" spans="1:21" x14ac:dyDescent="0.25">
      <c r="C15" s="68"/>
    </row>
    <row r="16" spans="1:21" ht="15.6" x14ac:dyDescent="0.3">
      <c r="A16" s="42">
        <v>2019</v>
      </c>
      <c r="B16" s="42" t="s">
        <v>5</v>
      </c>
      <c r="C16" s="42" t="s">
        <v>90</v>
      </c>
      <c r="D16" s="42" t="s">
        <v>5</v>
      </c>
      <c r="E16" s="42" t="s">
        <v>90</v>
      </c>
      <c r="F16" s="42" t="s">
        <v>5</v>
      </c>
      <c r="G16" s="42" t="s">
        <v>90</v>
      </c>
      <c r="H16" s="42" t="s">
        <v>5</v>
      </c>
      <c r="I16" s="42" t="s">
        <v>90</v>
      </c>
      <c r="J16" s="42" t="s">
        <v>5</v>
      </c>
      <c r="K16" s="42" t="s">
        <v>90</v>
      </c>
      <c r="L16" s="42" t="s">
        <v>5</v>
      </c>
      <c r="M16" s="42" t="s">
        <v>90</v>
      </c>
      <c r="N16" s="42" t="s">
        <v>5</v>
      </c>
      <c r="O16" s="42" t="s">
        <v>90</v>
      </c>
      <c r="P16" s="42" t="s">
        <v>5</v>
      </c>
      <c r="Q16" s="42" t="s">
        <v>90</v>
      </c>
      <c r="R16" s="42" t="s">
        <v>5</v>
      </c>
      <c r="S16" s="42" t="s">
        <v>90</v>
      </c>
      <c r="T16" s="42" t="s">
        <v>5</v>
      </c>
      <c r="U16" s="42" t="s">
        <v>90</v>
      </c>
    </row>
    <row r="17" spans="1:21" x14ac:dyDescent="0.25">
      <c r="A17" s="41" t="s">
        <v>7</v>
      </c>
      <c r="B17" s="50">
        <f>Table5.3!C6</f>
        <v>18517</v>
      </c>
      <c r="C17" s="68">
        <f>ROUND(100*B17/B$20,1)</f>
        <v>37.4</v>
      </c>
      <c r="D17" s="50">
        <f>Table5.3!E6</f>
        <v>30092</v>
      </c>
      <c r="E17" s="68">
        <f>ROUND(100*D17/D$20,1)</f>
        <v>52.8</v>
      </c>
      <c r="F17" s="50">
        <f>Table5.3!G6</f>
        <v>12068</v>
      </c>
      <c r="G17" s="68">
        <f>ROUND(100*F17/F$20,1)</f>
        <v>19.3</v>
      </c>
      <c r="H17" s="50">
        <f>Table5.3!I6</f>
        <v>11008</v>
      </c>
      <c r="I17" s="68">
        <f>ROUND(100*H17/H$20,1)</f>
        <v>27.4</v>
      </c>
      <c r="J17" s="50">
        <f>Table5.3!K6</f>
        <v>11988</v>
      </c>
      <c r="K17" s="68">
        <f>ROUND(100*J17/J$20,1)</f>
        <v>25.2</v>
      </c>
      <c r="L17" s="50">
        <f>Table5.3!M6</f>
        <v>13390</v>
      </c>
      <c r="M17" s="68">
        <f>ROUND(100*L17/L$20,1)</f>
        <v>30.3</v>
      </c>
      <c r="N17" s="50">
        <f>Table5.3!O6</f>
        <v>129076</v>
      </c>
      <c r="O17" s="68">
        <f>ROUND(100*N17/N$20,1)</f>
        <v>25.7</v>
      </c>
      <c r="P17" s="50">
        <f>Table5.3!Q6</f>
        <v>173165</v>
      </c>
      <c r="Q17" s="68">
        <f>ROUND(100*P17/P$20,1)</f>
        <v>34.799999999999997</v>
      </c>
      <c r="R17" s="50">
        <f>Table5.3!S6</f>
        <v>185480</v>
      </c>
      <c r="S17" s="68">
        <f>ROUND(100*R17/R$20,1)</f>
        <v>25.5</v>
      </c>
      <c r="T17" s="50">
        <f>Table5.3!U6</f>
        <v>247067</v>
      </c>
      <c r="U17" s="68">
        <f>ROUND(100*T17/T$20,1)</f>
        <v>35.1</v>
      </c>
    </row>
    <row r="18" spans="1:21" x14ac:dyDescent="0.25">
      <c r="A18" s="41" t="s">
        <v>12</v>
      </c>
      <c r="B18" s="50">
        <f>Table5.3!C11</f>
        <v>12721</v>
      </c>
      <c r="C18" s="68">
        <f>ROUND(100*B18/B$20,1)</f>
        <v>25.7</v>
      </c>
      <c r="D18" s="50">
        <f>Table5.3!E11</f>
        <v>11763</v>
      </c>
      <c r="E18" s="68">
        <f>ROUND(100*D18/D$20,1)</f>
        <v>20.6</v>
      </c>
      <c r="F18" s="50">
        <f>Table5.3!G11</f>
        <v>12353</v>
      </c>
      <c r="G18" s="68">
        <f>ROUND(100*F18/F$20,1)</f>
        <v>19.8</v>
      </c>
      <c r="H18" s="50">
        <f>Table5.3!I11</f>
        <v>7204</v>
      </c>
      <c r="I18" s="68">
        <f>ROUND(100*H18/H$20,1)</f>
        <v>17.899999999999999</v>
      </c>
      <c r="J18" s="50">
        <f>Table5.3!K11</f>
        <v>9933</v>
      </c>
      <c r="K18" s="68">
        <f>ROUND(100*J18/J$20,1)</f>
        <v>20.9</v>
      </c>
      <c r="L18" s="50">
        <f>Table5.3!M11</f>
        <v>8055</v>
      </c>
      <c r="M18" s="68">
        <f>ROUND(100*L18/L$20,1)</f>
        <v>18.2</v>
      </c>
      <c r="N18" s="50">
        <f>Table5.3!O11</f>
        <v>115937</v>
      </c>
      <c r="O18" s="68">
        <f>ROUND(100*N18/N$20,1)</f>
        <v>23.1</v>
      </c>
      <c r="P18" s="50">
        <f>Table5.3!Q11</f>
        <v>98325</v>
      </c>
      <c r="Q18" s="68">
        <f>ROUND(100*P18/P$20,1)</f>
        <v>19.8</v>
      </c>
      <c r="R18" s="50">
        <f>Table5.3!S11</f>
        <v>163185</v>
      </c>
      <c r="S18" s="68">
        <f>ROUND(100*R18/R$20,1)</f>
        <v>22.5</v>
      </c>
      <c r="T18" s="50">
        <f>Table5.3!U11</f>
        <v>138010</v>
      </c>
      <c r="U18" s="68">
        <f>ROUND(100*T18/T$20,1)</f>
        <v>19.600000000000001</v>
      </c>
    </row>
    <row r="19" spans="1:21" x14ac:dyDescent="0.25">
      <c r="A19" s="41" t="s">
        <v>13</v>
      </c>
      <c r="B19" s="50">
        <f>Table5.3!C16</f>
        <v>18336</v>
      </c>
      <c r="C19" s="68">
        <f>ROUND(100*B19/B$20,1)</f>
        <v>37</v>
      </c>
      <c r="D19" s="50">
        <f>Table5.3!E16</f>
        <v>15186</v>
      </c>
      <c r="E19" s="68">
        <f>ROUND(100*D19/D$20,1)</f>
        <v>26.6</v>
      </c>
      <c r="F19" s="50">
        <f>Table5.3!G16</f>
        <v>38018</v>
      </c>
      <c r="G19" s="68">
        <f>ROUND(100*F19/F$20,1)</f>
        <v>60.9</v>
      </c>
      <c r="H19" s="50">
        <f>Table5.3!I16</f>
        <v>21937</v>
      </c>
      <c r="I19" s="68">
        <f>ROUND(100*H19/H$20,1)</f>
        <v>54.6</v>
      </c>
      <c r="J19" s="50">
        <f>Table5.3!K16</f>
        <v>25698</v>
      </c>
      <c r="K19" s="68">
        <f>ROUND(100*J19/J$20,1)</f>
        <v>54</v>
      </c>
      <c r="L19" s="50">
        <f>Table5.3!M16</f>
        <v>22724</v>
      </c>
      <c r="M19" s="68">
        <f>ROUND(100*L19/L$20,1)</f>
        <v>51.4</v>
      </c>
      <c r="N19" s="50">
        <f>Table5.3!O16</f>
        <v>257590</v>
      </c>
      <c r="O19" s="68">
        <f>ROUND(100*N19/N$20,1)</f>
        <v>51.3</v>
      </c>
      <c r="P19" s="50">
        <f>Table5.3!Q16</f>
        <v>225753</v>
      </c>
      <c r="Q19" s="68">
        <f>ROUND(100*P19/P$20,1)</f>
        <v>45.4</v>
      </c>
      <c r="R19" s="50">
        <f>Table5.3!S16</f>
        <v>377730</v>
      </c>
      <c r="S19" s="68">
        <f>ROUND(100*R19/R$20,1)</f>
        <v>52</v>
      </c>
      <c r="T19" s="50">
        <f>Table5.3!U16</f>
        <v>318598</v>
      </c>
      <c r="U19" s="68">
        <f>ROUND(100*T19/T$20,1)</f>
        <v>45.3</v>
      </c>
    </row>
    <row r="20" spans="1:21" x14ac:dyDescent="0.25">
      <c r="B20" s="53">
        <f t="shared" ref="B20:U20" si="19">SUM(B17:B19)</f>
        <v>49574</v>
      </c>
      <c r="C20" s="69">
        <f t="shared" si="19"/>
        <v>100.1</v>
      </c>
      <c r="D20" s="53">
        <f t="shared" si="19"/>
        <v>57041</v>
      </c>
      <c r="E20" s="69">
        <f t="shared" si="19"/>
        <v>100</v>
      </c>
      <c r="F20" s="53">
        <f t="shared" si="19"/>
        <v>62439</v>
      </c>
      <c r="G20" s="69">
        <f t="shared" si="19"/>
        <v>100</v>
      </c>
      <c r="H20" s="53">
        <f t="shared" si="19"/>
        <v>40149</v>
      </c>
      <c r="I20" s="69">
        <f t="shared" si="19"/>
        <v>99.9</v>
      </c>
      <c r="J20" s="53">
        <f t="shared" si="19"/>
        <v>47619</v>
      </c>
      <c r="K20" s="69">
        <f t="shared" si="19"/>
        <v>100.1</v>
      </c>
      <c r="L20" s="53">
        <f t="shared" si="19"/>
        <v>44169</v>
      </c>
      <c r="M20" s="69">
        <f t="shared" si="19"/>
        <v>99.9</v>
      </c>
      <c r="N20" s="53">
        <f t="shared" si="19"/>
        <v>502603</v>
      </c>
      <c r="O20" s="69">
        <f t="shared" si="19"/>
        <v>100.1</v>
      </c>
      <c r="P20" s="53">
        <f t="shared" si="19"/>
        <v>497243</v>
      </c>
      <c r="Q20" s="69">
        <f t="shared" si="19"/>
        <v>100</v>
      </c>
      <c r="R20" s="53">
        <f t="shared" si="19"/>
        <v>726395</v>
      </c>
      <c r="S20" s="69">
        <f t="shared" si="19"/>
        <v>100</v>
      </c>
      <c r="T20" s="53">
        <f t="shared" si="19"/>
        <v>703675</v>
      </c>
      <c r="U20" s="69">
        <f t="shared" si="19"/>
        <v>100</v>
      </c>
    </row>
    <row r="22" spans="1:21" ht="15.6" x14ac:dyDescent="0.3">
      <c r="A22" s="42">
        <v>2019</v>
      </c>
      <c r="C22" s="42" t="s">
        <v>91</v>
      </c>
      <c r="E22" s="42" t="s">
        <v>91</v>
      </c>
      <c r="G22" s="42" t="s">
        <v>91</v>
      </c>
      <c r="I22" s="42" t="s">
        <v>91</v>
      </c>
      <c r="K22" s="42" t="s">
        <v>91</v>
      </c>
      <c r="M22" s="42" t="s">
        <v>91</v>
      </c>
      <c r="O22" s="42" t="s">
        <v>91</v>
      </c>
      <c r="Q22" s="42" t="s">
        <v>91</v>
      </c>
      <c r="S22" s="42" t="s">
        <v>91</v>
      </c>
      <c r="U22" s="42" t="s">
        <v>91</v>
      </c>
    </row>
    <row r="23" spans="1:21" x14ac:dyDescent="0.25">
      <c r="A23" s="41" t="s">
        <v>7</v>
      </c>
      <c r="C23" s="68">
        <f>ROUND(100*B17/($R17+$T17),1)</f>
        <v>4.3</v>
      </c>
      <c r="E23" s="68">
        <f>ROUND(100*D17/($R17+$T17),1)</f>
        <v>7</v>
      </c>
      <c r="G23" s="68">
        <f>ROUND(100*F17/($R17+$T17),1)</f>
        <v>2.8</v>
      </c>
      <c r="I23" s="68">
        <f>ROUND(100*H17/($R17+$T17),1)</f>
        <v>2.5</v>
      </c>
      <c r="K23" s="68">
        <f>ROUND(100*J17/($R17+$T17),1)</f>
        <v>2.8</v>
      </c>
      <c r="M23" s="68">
        <f>ROUND(100*L17/($R17+$T17),1)</f>
        <v>3.1</v>
      </c>
      <c r="O23" s="68">
        <f>ROUND(100*N17/($R17+$T17),1)</f>
        <v>29.8</v>
      </c>
      <c r="Q23" s="68">
        <f>ROUND(100*P17/($R17+$T17),1)</f>
        <v>40</v>
      </c>
      <c r="S23" s="68">
        <f>ROUND(100*R17/($R17+$T17),1)</f>
        <v>42.9</v>
      </c>
      <c r="U23" s="68">
        <f>ROUND(100*T17/($R17+$T17),1)</f>
        <v>57.1</v>
      </c>
    </row>
    <row r="24" spans="1:21" x14ac:dyDescent="0.25">
      <c r="A24" s="41" t="s">
        <v>12</v>
      </c>
      <c r="C24" s="68">
        <f t="shared" ref="C24:C25" si="20">ROUND(100*B18/($R18+$T18),1)</f>
        <v>4.2</v>
      </c>
      <c r="E24" s="68">
        <f t="shared" ref="E24:E25" si="21">ROUND(100*D18/($R18+$T18),1)</f>
        <v>3.9</v>
      </c>
      <c r="G24" s="68">
        <f t="shared" ref="G24:G25" si="22">ROUND(100*F18/($R18+$T18),1)</f>
        <v>4.0999999999999996</v>
      </c>
      <c r="I24" s="68">
        <f t="shared" ref="I24:I25" si="23">ROUND(100*H18/($R18+$T18),1)</f>
        <v>2.4</v>
      </c>
      <c r="K24" s="68">
        <f t="shared" ref="K24:K25" si="24">ROUND(100*J18/($R18+$T18),1)</f>
        <v>3.3</v>
      </c>
      <c r="M24" s="68">
        <f t="shared" ref="M24:M25" si="25">ROUND(100*L18/($R18+$T18),1)</f>
        <v>2.7</v>
      </c>
      <c r="O24" s="68">
        <f t="shared" ref="O24:O25" si="26">ROUND(100*N18/($R18+$T18),1)</f>
        <v>38.5</v>
      </c>
      <c r="Q24" s="68">
        <f t="shared" ref="Q24:Q25" si="27">ROUND(100*P18/($R18+$T18),1)</f>
        <v>32.6</v>
      </c>
      <c r="S24" s="68">
        <f t="shared" ref="S24:S25" si="28">ROUND(100*R18/($R18+$T18),1)</f>
        <v>54.2</v>
      </c>
      <c r="U24" s="68">
        <f t="shared" ref="U24:U25" si="29">ROUND(100*T18/($R18+$T18),1)</f>
        <v>45.8</v>
      </c>
    </row>
    <row r="25" spans="1:21" x14ac:dyDescent="0.25">
      <c r="A25" s="41" t="s">
        <v>13</v>
      </c>
      <c r="C25" s="68">
        <f t="shared" si="20"/>
        <v>2.6</v>
      </c>
      <c r="E25" s="68">
        <f t="shared" si="21"/>
        <v>2.2000000000000002</v>
      </c>
      <c r="G25" s="68">
        <f t="shared" si="22"/>
        <v>5.5</v>
      </c>
      <c r="I25" s="68">
        <f t="shared" si="23"/>
        <v>3.2</v>
      </c>
      <c r="K25" s="68">
        <f t="shared" si="24"/>
        <v>3.7</v>
      </c>
      <c r="M25" s="68">
        <f t="shared" si="25"/>
        <v>3.3</v>
      </c>
      <c r="O25" s="68">
        <f t="shared" si="26"/>
        <v>37</v>
      </c>
      <c r="Q25" s="68">
        <f t="shared" si="27"/>
        <v>32.4</v>
      </c>
      <c r="S25" s="68">
        <f t="shared" si="28"/>
        <v>54.2</v>
      </c>
      <c r="U25" s="68">
        <f t="shared" si="29"/>
        <v>45.8</v>
      </c>
    </row>
  </sheetData>
  <mergeCells count="15">
    <mergeCell ref="L4:M4"/>
    <mergeCell ref="N4:O4"/>
    <mergeCell ref="P4:Q4"/>
    <mergeCell ref="R4:S4"/>
    <mergeCell ref="T4:U4"/>
    <mergeCell ref="B3:E3"/>
    <mergeCell ref="F3:I3"/>
    <mergeCell ref="J3:M3"/>
    <mergeCell ref="N3:Q3"/>
    <mergeCell ref="R3:U3"/>
    <mergeCell ref="B4:C4"/>
    <mergeCell ref="D4:E4"/>
    <mergeCell ref="F4:G4"/>
    <mergeCell ref="H4:I4"/>
    <mergeCell ref="J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FF5D-8DC1-4CD5-A854-7F6C88025698}">
  <dimension ref="A1:L27"/>
  <sheetViews>
    <sheetView workbookViewId="0">
      <selection activeCell="A2" sqref="A2"/>
    </sheetView>
  </sheetViews>
  <sheetFormatPr defaultRowHeight="15" x14ac:dyDescent="0.25"/>
  <cols>
    <col min="1" max="1" width="3.77734375" style="2" customWidth="1"/>
    <col min="2" max="2" width="30.77734375" style="2" customWidth="1"/>
    <col min="3" max="3" width="8.88671875" style="2"/>
    <col min="4" max="4" width="7.77734375" style="2" customWidth="1"/>
    <col min="5" max="5" width="9" style="2" bestFit="1" customWidth="1"/>
    <col min="6" max="6" width="7.77734375" style="2" customWidth="1"/>
    <col min="7" max="7" width="8.88671875" style="2"/>
    <col min="8" max="8" width="7.77734375" style="2" customWidth="1"/>
    <col min="9" max="9" width="10.88671875" style="2" bestFit="1" customWidth="1"/>
    <col min="10" max="10" width="7.77734375" style="2" customWidth="1"/>
    <col min="11" max="11" width="10.88671875" style="2" bestFit="1" customWidth="1"/>
    <col min="12" max="12" width="7.77734375" style="2" customWidth="1"/>
    <col min="13" max="16384" width="8.88671875" style="2"/>
  </cols>
  <sheetData>
    <row r="1" spans="1:12" ht="15.6" x14ac:dyDescent="0.3">
      <c r="A1" s="1" t="s">
        <v>28</v>
      </c>
    </row>
    <row r="3" spans="1:12" ht="30" customHeight="1" x14ac:dyDescent="0.3">
      <c r="C3" s="28" t="s">
        <v>21</v>
      </c>
      <c r="D3" s="28"/>
      <c r="E3" s="28" t="s">
        <v>1</v>
      </c>
      <c r="F3" s="28"/>
      <c r="G3" s="28" t="s">
        <v>2</v>
      </c>
      <c r="H3" s="28"/>
      <c r="I3" s="29" t="s">
        <v>3</v>
      </c>
      <c r="J3" s="29"/>
      <c r="K3" s="29" t="s">
        <v>4</v>
      </c>
      <c r="L3" s="29"/>
    </row>
    <row r="4" spans="1:12" ht="15.6" x14ac:dyDescent="0.3">
      <c r="C4" s="8" t="s">
        <v>5</v>
      </c>
      <c r="D4" s="8" t="s">
        <v>6</v>
      </c>
      <c r="E4" s="8" t="s">
        <v>5</v>
      </c>
      <c r="F4" s="8" t="s">
        <v>6</v>
      </c>
      <c r="G4" s="8" t="s">
        <v>5</v>
      </c>
      <c r="H4" s="8" t="s">
        <v>6</v>
      </c>
      <c r="I4" s="8" t="s">
        <v>5</v>
      </c>
      <c r="J4" s="8" t="s">
        <v>6</v>
      </c>
      <c r="K4" s="8" t="s">
        <v>5</v>
      </c>
      <c r="L4" s="8" t="s">
        <v>6</v>
      </c>
    </row>
    <row r="5" spans="1:12" x14ac:dyDescent="0.25">
      <c r="A5" s="2" t="s">
        <v>7</v>
      </c>
      <c r="C5" s="4">
        <f>SUM(C6:C9)</f>
        <v>20031</v>
      </c>
      <c r="D5" s="5">
        <f>ROUND(100*C5/C$20,1)</f>
        <v>51.2</v>
      </c>
      <c r="E5" s="4">
        <f>SUM(E6:E9)</f>
        <v>18426</v>
      </c>
      <c r="F5" s="6">
        <f>ROUND(100*E5/E$20,1)</f>
        <v>39.799999999999997</v>
      </c>
      <c r="G5" s="4">
        <f>SUM(G6:G9)</f>
        <v>13520</v>
      </c>
      <c r="H5" s="5">
        <f>ROUND(100*G5/G$20,1)</f>
        <v>41.4</v>
      </c>
      <c r="I5" s="4">
        <f>SUM(I6:I9)</f>
        <v>339805</v>
      </c>
      <c r="J5" s="5">
        <f>ROUND(100*I5/I$20,1)</f>
        <v>43.4</v>
      </c>
      <c r="K5" s="4">
        <f>SUM(K6:K9)</f>
        <v>399047</v>
      </c>
      <c r="L5" s="6">
        <f>ROUND(100*K5/K$20,1)</f>
        <v>42.3</v>
      </c>
    </row>
    <row r="6" spans="1:12" x14ac:dyDescent="0.25">
      <c r="B6" s="2" t="s">
        <v>11</v>
      </c>
      <c r="C6" s="4">
        <v>1904</v>
      </c>
      <c r="D6" s="6">
        <f t="shared" ref="D6:F19" si="0">ROUND(100*C6/C$20,1)</f>
        <v>4.9000000000000004</v>
      </c>
      <c r="E6" s="4">
        <v>3753</v>
      </c>
      <c r="F6" s="5">
        <f t="shared" si="0"/>
        <v>8.1</v>
      </c>
      <c r="G6" s="4">
        <v>2573</v>
      </c>
      <c r="H6" s="5">
        <f t="shared" ref="H6:H19" si="1">ROUND(100*G6/G$20,1)</f>
        <v>7.9</v>
      </c>
      <c r="I6" s="4">
        <v>52784</v>
      </c>
      <c r="J6" s="5">
        <f t="shared" ref="J6:J19" si="2">ROUND(100*I6/I$20,1)</f>
        <v>6.7</v>
      </c>
      <c r="K6" s="4">
        <v>61822</v>
      </c>
      <c r="L6" s="6">
        <f t="shared" ref="L6:L19" si="3">ROUND(100*K6/K$20,1)</f>
        <v>6.6</v>
      </c>
    </row>
    <row r="7" spans="1:12" x14ac:dyDescent="0.25">
      <c r="B7" s="2" t="s">
        <v>10</v>
      </c>
      <c r="C7" s="4">
        <v>2934</v>
      </c>
      <c r="D7" s="5">
        <f t="shared" si="0"/>
        <v>7.5</v>
      </c>
      <c r="E7" s="4">
        <v>3285</v>
      </c>
      <c r="F7" s="5">
        <f t="shared" si="0"/>
        <v>7.1</v>
      </c>
      <c r="G7" s="4">
        <v>3244</v>
      </c>
      <c r="H7" s="5">
        <f t="shared" si="1"/>
        <v>9.9</v>
      </c>
      <c r="I7" s="4">
        <v>58268</v>
      </c>
      <c r="J7" s="5">
        <f t="shared" si="2"/>
        <v>7.4</v>
      </c>
      <c r="K7" s="4">
        <v>68838</v>
      </c>
      <c r="L7" s="6">
        <f t="shared" si="3"/>
        <v>7.3</v>
      </c>
    </row>
    <row r="8" spans="1:12" x14ac:dyDescent="0.25">
      <c r="B8" s="2" t="s">
        <v>9</v>
      </c>
      <c r="C8" s="4">
        <v>7253</v>
      </c>
      <c r="D8" s="5">
        <f t="shared" si="0"/>
        <v>18.5</v>
      </c>
      <c r="E8" s="4">
        <v>7580</v>
      </c>
      <c r="F8" s="5">
        <f t="shared" si="0"/>
        <v>16.399999999999999</v>
      </c>
      <c r="G8" s="4">
        <v>4996</v>
      </c>
      <c r="H8" s="5">
        <f t="shared" si="1"/>
        <v>15.3</v>
      </c>
      <c r="I8" s="4">
        <v>113327</v>
      </c>
      <c r="J8" s="5">
        <f t="shared" si="2"/>
        <v>14.5</v>
      </c>
      <c r="K8" s="4">
        <v>135414</v>
      </c>
      <c r="L8" s="6">
        <f t="shared" si="3"/>
        <v>14.4</v>
      </c>
    </row>
    <row r="9" spans="1:12" x14ac:dyDescent="0.25">
      <c r="B9" s="2" t="s">
        <v>8</v>
      </c>
      <c r="C9" s="4">
        <v>7940</v>
      </c>
      <c r="D9" s="6">
        <f t="shared" si="0"/>
        <v>20.3</v>
      </c>
      <c r="E9" s="4">
        <v>3808</v>
      </c>
      <c r="F9" s="5">
        <f t="shared" si="0"/>
        <v>8.1999999999999993</v>
      </c>
      <c r="G9" s="4">
        <v>2707</v>
      </c>
      <c r="H9" s="5">
        <f t="shared" si="1"/>
        <v>8.3000000000000007</v>
      </c>
      <c r="I9" s="4">
        <v>115426</v>
      </c>
      <c r="J9" s="5">
        <f t="shared" si="2"/>
        <v>14.7</v>
      </c>
      <c r="K9" s="4">
        <v>132973</v>
      </c>
      <c r="L9" s="6">
        <f t="shared" si="3"/>
        <v>14.1</v>
      </c>
    </row>
    <row r="10" spans="1:12" x14ac:dyDescent="0.25">
      <c r="A10" s="2" t="s">
        <v>12</v>
      </c>
      <c r="C10" s="4">
        <f>SUM(C11:C14)</f>
        <v>7972</v>
      </c>
      <c r="D10" s="5">
        <f t="shared" si="0"/>
        <v>20.399999999999999</v>
      </c>
      <c r="E10" s="4">
        <f>SUM(E11:E14)</f>
        <v>8659</v>
      </c>
      <c r="F10" s="5">
        <f t="shared" si="0"/>
        <v>18.7</v>
      </c>
      <c r="G10" s="4">
        <f>SUM(G11:G14)</f>
        <v>5201</v>
      </c>
      <c r="H10" s="5">
        <f t="shared" si="1"/>
        <v>15.9</v>
      </c>
      <c r="I10" s="4">
        <f>SUM(I11:I14)</f>
        <v>129584</v>
      </c>
      <c r="J10" s="5">
        <f t="shared" si="2"/>
        <v>16.5</v>
      </c>
      <c r="K10" s="4">
        <f>SUM(K11:K14)</f>
        <v>159366</v>
      </c>
      <c r="L10" s="5">
        <f t="shared" si="3"/>
        <v>16.899999999999999</v>
      </c>
    </row>
    <row r="11" spans="1:12" x14ac:dyDescent="0.25">
      <c r="B11" s="2" t="s">
        <v>11</v>
      </c>
      <c r="C11" s="4">
        <v>789</v>
      </c>
      <c r="D11" s="6">
        <f t="shared" si="0"/>
        <v>2</v>
      </c>
      <c r="E11" s="4">
        <v>2492</v>
      </c>
      <c r="F11" s="5">
        <f t="shared" si="0"/>
        <v>5.4</v>
      </c>
      <c r="G11" s="4">
        <v>1157</v>
      </c>
      <c r="H11" s="5">
        <f t="shared" si="1"/>
        <v>3.5</v>
      </c>
      <c r="I11" s="4">
        <v>37262</v>
      </c>
      <c r="J11" s="5">
        <f t="shared" si="2"/>
        <v>4.8</v>
      </c>
      <c r="K11" s="4">
        <v>42343</v>
      </c>
      <c r="L11" s="5">
        <f t="shared" si="3"/>
        <v>4.5</v>
      </c>
    </row>
    <row r="12" spans="1:12" x14ac:dyDescent="0.25">
      <c r="B12" s="2" t="s">
        <v>10</v>
      </c>
      <c r="C12" s="4">
        <v>1918</v>
      </c>
      <c r="D12" s="6">
        <f t="shared" si="0"/>
        <v>4.9000000000000004</v>
      </c>
      <c r="E12" s="4">
        <v>2030</v>
      </c>
      <c r="F12" s="5">
        <f t="shared" si="0"/>
        <v>4.4000000000000004</v>
      </c>
      <c r="G12" s="4">
        <v>1627</v>
      </c>
      <c r="H12" s="6">
        <f t="shared" si="1"/>
        <v>5</v>
      </c>
      <c r="I12" s="4">
        <v>29773</v>
      </c>
      <c r="J12" s="5">
        <f t="shared" si="2"/>
        <v>3.8</v>
      </c>
      <c r="K12" s="4">
        <v>36497</v>
      </c>
      <c r="L12" s="5">
        <f t="shared" si="3"/>
        <v>3.9</v>
      </c>
    </row>
    <row r="13" spans="1:12" x14ac:dyDescent="0.25">
      <c r="B13" s="2" t="s">
        <v>9</v>
      </c>
      <c r="C13" s="4">
        <v>1074</v>
      </c>
      <c r="D13" s="5">
        <f t="shared" si="0"/>
        <v>2.7</v>
      </c>
      <c r="E13" s="4">
        <v>2211</v>
      </c>
      <c r="F13" s="5">
        <f t="shared" si="0"/>
        <v>4.8</v>
      </c>
      <c r="G13" s="4">
        <v>1166</v>
      </c>
      <c r="H13" s="6">
        <f t="shared" si="1"/>
        <v>3.6</v>
      </c>
      <c r="I13" s="4">
        <v>23232</v>
      </c>
      <c r="J13" s="6">
        <f t="shared" si="2"/>
        <v>3</v>
      </c>
      <c r="K13" s="4">
        <v>28777</v>
      </c>
      <c r="L13" s="6">
        <f t="shared" si="3"/>
        <v>3.1</v>
      </c>
    </row>
    <row r="14" spans="1:12" x14ac:dyDescent="0.25">
      <c r="B14" s="2" t="s">
        <v>8</v>
      </c>
      <c r="C14" s="4">
        <v>4191</v>
      </c>
      <c r="D14" s="5">
        <f t="shared" si="0"/>
        <v>10.7</v>
      </c>
      <c r="E14" s="4">
        <v>1926</v>
      </c>
      <c r="F14" s="5">
        <f t="shared" si="0"/>
        <v>4.2</v>
      </c>
      <c r="G14" s="4">
        <v>1251</v>
      </c>
      <c r="H14" s="5">
        <f t="shared" si="1"/>
        <v>3.8</v>
      </c>
      <c r="I14" s="4">
        <v>39317</v>
      </c>
      <c r="J14" s="6">
        <f t="shared" si="2"/>
        <v>5</v>
      </c>
      <c r="K14" s="4">
        <v>51749</v>
      </c>
      <c r="L14" s="5">
        <f t="shared" si="3"/>
        <v>5.5</v>
      </c>
    </row>
    <row r="15" spans="1:12" x14ac:dyDescent="0.25">
      <c r="A15" s="2" t="s">
        <v>13</v>
      </c>
      <c r="C15" s="4">
        <f>SUM(C16:C19)</f>
        <v>11129</v>
      </c>
      <c r="D15" s="5">
        <f t="shared" si="0"/>
        <v>28.4</v>
      </c>
      <c r="E15" s="4">
        <f>SUM(E16:E19)</f>
        <v>19218</v>
      </c>
      <c r="F15" s="5">
        <f t="shared" si="0"/>
        <v>41.5</v>
      </c>
      <c r="G15" s="4">
        <f>SUM(G16:G19)</f>
        <v>13918</v>
      </c>
      <c r="H15" s="5">
        <f t="shared" si="1"/>
        <v>42.6</v>
      </c>
      <c r="I15" s="4">
        <f>SUM(I16:I19)</f>
        <v>313631</v>
      </c>
      <c r="J15" s="5">
        <f t="shared" si="2"/>
        <v>40.1</v>
      </c>
      <c r="K15" s="4">
        <f>SUM(K16:K19)</f>
        <v>384366</v>
      </c>
      <c r="L15" s="5">
        <f t="shared" si="3"/>
        <v>40.799999999999997</v>
      </c>
    </row>
    <row r="16" spans="1:12" x14ac:dyDescent="0.25">
      <c r="B16" s="2" t="s">
        <v>11</v>
      </c>
      <c r="C16" s="4">
        <v>3896</v>
      </c>
      <c r="D16" s="6">
        <f t="shared" si="0"/>
        <v>10</v>
      </c>
      <c r="E16" s="4">
        <v>10099</v>
      </c>
      <c r="F16" s="5">
        <f t="shared" si="0"/>
        <v>21.8</v>
      </c>
      <c r="G16" s="4">
        <v>7466</v>
      </c>
      <c r="H16" s="6">
        <f t="shared" si="1"/>
        <v>22.9</v>
      </c>
      <c r="I16" s="4">
        <v>152687</v>
      </c>
      <c r="J16" s="5">
        <f t="shared" si="2"/>
        <v>19.5</v>
      </c>
      <c r="K16" s="4">
        <v>182102</v>
      </c>
      <c r="L16" s="5">
        <f t="shared" si="3"/>
        <v>19.3</v>
      </c>
    </row>
    <row r="17" spans="1:12" x14ac:dyDescent="0.25">
      <c r="B17" s="2" t="s">
        <v>10</v>
      </c>
      <c r="C17" s="4">
        <v>1877</v>
      </c>
      <c r="D17" s="5">
        <f t="shared" si="0"/>
        <v>4.8</v>
      </c>
      <c r="E17" s="4">
        <v>3491</v>
      </c>
      <c r="F17" s="6">
        <f t="shared" si="0"/>
        <v>7.5</v>
      </c>
      <c r="G17" s="4">
        <v>2767</v>
      </c>
      <c r="H17" s="5">
        <f t="shared" si="1"/>
        <v>8.5</v>
      </c>
      <c r="I17" s="4">
        <v>54686</v>
      </c>
      <c r="J17" s="6">
        <f t="shared" si="2"/>
        <v>7</v>
      </c>
      <c r="K17" s="4">
        <v>68671</v>
      </c>
      <c r="L17" s="5">
        <f t="shared" si="3"/>
        <v>7.3</v>
      </c>
    </row>
    <row r="18" spans="1:12" x14ac:dyDescent="0.25">
      <c r="B18" s="2" t="s">
        <v>9</v>
      </c>
      <c r="C18" s="4">
        <v>2633</v>
      </c>
      <c r="D18" s="5">
        <f t="shared" si="0"/>
        <v>6.7</v>
      </c>
      <c r="E18" s="4">
        <v>3984</v>
      </c>
      <c r="F18" s="5">
        <f t="shared" si="0"/>
        <v>8.6</v>
      </c>
      <c r="G18" s="4">
        <v>2621</v>
      </c>
      <c r="H18" s="6">
        <f t="shared" si="1"/>
        <v>8</v>
      </c>
      <c r="I18" s="4">
        <v>68705</v>
      </c>
      <c r="J18" s="6">
        <f t="shared" si="2"/>
        <v>8.8000000000000007</v>
      </c>
      <c r="K18" s="4">
        <v>86377</v>
      </c>
      <c r="L18" s="5">
        <f t="shared" si="3"/>
        <v>9.1999999999999993</v>
      </c>
    </row>
    <row r="19" spans="1:12" x14ac:dyDescent="0.25">
      <c r="B19" s="2" t="s">
        <v>8</v>
      </c>
      <c r="C19" s="4">
        <v>2723</v>
      </c>
      <c r="D19" s="6">
        <f t="shared" si="0"/>
        <v>7</v>
      </c>
      <c r="E19" s="4">
        <v>1644</v>
      </c>
      <c r="F19" s="6">
        <f t="shared" si="0"/>
        <v>3.6</v>
      </c>
      <c r="G19" s="4">
        <v>1064</v>
      </c>
      <c r="H19" s="5">
        <f t="shared" si="1"/>
        <v>3.3</v>
      </c>
      <c r="I19" s="4">
        <v>37553</v>
      </c>
      <c r="J19" s="5">
        <f t="shared" si="2"/>
        <v>4.8</v>
      </c>
      <c r="K19" s="4">
        <v>47216</v>
      </c>
      <c r="L19" s="6">
        <f t="shared" si="3"/>
        <v>5</v>
      </c>
    </row>
    <row r="20" spans="1:12" x14ac:dyDescent="0.25">
      <c r="A20" s="2" t="s">
        <v>14</v>
      </c>
      <c r="C20" s="4">
        <f t="shared" ref="C20:L20" si="4">SUM(C5,C10,C15)</f>
        <v>39132</v>
      </c>
      <c r="D20" s="6">
        <f t="shared" si="4"/>
        <v>100</v>
      </c>
      <c r="E20" s="4">
        <f t="shared" si="4"/>
        <v>46303</v>
      </c>
      <c r="F20" s="6">
        <f t="shared" si="4"/>
        <v>100</v>
      </c>
      <c r="G20" s="4">
        <f t="shared" si="4"/>
        <v>32639</v>
      </c>
      <c r="H20" s="6">
        <f t="shared" si="4"/>
        <v>99.9</v>
      </c>
      <c r="I20" s="4">
        <f t="shared" si="4"/>
        <v>783020</v>
      </c>
      <c r="J20" s="6">
        <f t="shared" si="4"/>
        <v>100</v>
      </c>
      <c r="K20" s="4">
        <f t="shared" si="4"/>
        <v>942779</v>
      </c>
      <c r="L20" s="6">
        <f t="shared" si="4"/>
        <v>100</v>
      </c>
    </row>
    <row r="21" spans="1:12" x14ac:dyDescent="0.25">
      <c r="A21" s="9" t="s">
        <v>15</v>
      </c>
      <c r="B21" s="9"/>
      <c r="C21" s="10"/>
      <c r="D21" s="11">
        <f>ROUND(100*C20/$K20,1)</f>
        <v>4.2</v>
      </c>
      <c r="E21" s="10"/>
      <c r="F21" s="11">
        <f>ROUND(100*E20/$K20,1)</f>
        <v>4.9000000000000004</v>
      </c>
      <c r="G21" s="10"/>
      <c r="H21" s="11">
        <f>ROUND(100*G20/$K20,1)</f>
        <v>3.5</v>
      </c>
      <c r="I21" s="10"/>
      <c r="J21" s="11">
        <f>ROUND(100*I20/$K20,1)</f>
        <v>83.1</v>
      </c>
      <c r="K21" s="10"/>
      <c r="L21" s="11"/>
    </row>
    <row r="22" spans="1:12" x14ac:dyDescent="0.25">
      <c r="A22" s="9"/>
      <c r="B22" s="9"/>
      <c r="C22" s="9"/>
      <c r="D22" s="9"/>
      <c r="E22" s="9"/>
      <c r="F22" s="9"/>
      <c r="G22" s="9"/>
      <c r="H22" s="9"/>
      <c r="I22" s="9"/>
      <c r="J22" s="9"/>
      <c r="K22" s="9"/>
      <c r="L22" s="9"/>
    </row>
    <row r="23" spans="1:12" ht="15.6" x14ac:dyDescent="0.3">
      <c r="A23" s="12" t="s">
        <v>16</v>
      </c>
      <c r="B23" s="9"/>
      <c r="C23" s="9"/>
      <c r="D23" s="9"/>
      <c r="E23" s="9"/>
      <c r="F23" s="9"/>
      <c r="G23" s="9"/>
      <c r="H23" s="9"/>
      <c r="I23" s="9"/>
      <c r="J23" s="9"/>
      <c r="K23" s="9"/>
      <c r="L23" s="9"/>
    </row>
    <row r="24" spans="1:12" ht="18" customHeight="1" x14ac:dyDescent="0.25">
      <c r="A24" s="14" t="s">
        <v>20</v>
      </c>
      <c r="B24" s="9"/>
      <c r="C24" s="9"/>
      <c r="D24" s="9"/>
      <c r="E24" s="9"/>
      <c r="F24" s="9"/>
      <c r="G24" s="9"/>
      <c r="H24" s="9"/>
      <c r="I24" s="9"/>
      <c r="J24" s="9"/>
      <c r="K24" s="9"/>
      <c r="L24" s="9"/>
    </row>
    <row r="25" spans="1:12" ht="18" customHeight="1" x14ac:dyDescent="0.25">
      <c r="A25" s="30" t="s">
        <v>22</v>
      </c>
      <c r="B25" s="30"/>
      <c r="C25" s="30"/>
      <c r="D25" s="30"/>
      <c r="E25" s="30"/>
      <c r="F25" s="30"/>
      <c r="G25" s="30"/>
      <c r="H25" s="30"/>
      <c r="I25" s="30"/>
      <c r="J25" s="30"/>
      <c r="K25" s="30"/>
      <c r="L25" s="30"/>
    </row>
    <row r="26" spans="1:12" ht="18" customHeight="1" x14ac:dyDescent="0.25">
      <c r="A26" s="7" t="s">
        <v>17</v>
      </c>
      <c r="B26" s="7"/>
      <c r="C26" s="7"/>
      <c r="D26" s="7"/>
      <c r="E26" s="7"/>
      <c r="F26" s="7"/>
      <c r="G26" s="7"/>
      <c r="H26" s="7"/>
      <c r="I26" s="7"/>
      <c r="J26" s="7"/>
      <c r="K26" s="7"/>
      <c r="L26" s="7"/>
    </row>
    <row r="27" spans="1:12" ht="18" customHeight="1" x14ac:dyDescent="0.25">
      <c r="A27" s="2" t="s">
        <v>18</v>
      </c>
    </row>
  </sheetData>
  <mergeCells count="6">
    <mergeCell ref="A25:L25"/>
    <mergeCell ref="C3:D3"/>
    <mergeCell ref="E3:F3"/>
    <mergeCell ref="G3:H3"/>
    <mergeCell ref="I3:J3"/>
    <mergeCell ref="K3:L3"/>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5801-AB1D-448A-8A70-543E9FEDB0FC}">
  <dimension ref="A1:V28"/>
  <sheetViews>
    <sheetView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RowHeight="15" x14ac:dyDescent="0.25"/>
  <cols>
    <col min="1" max="1" width="3.77734375" style="41" customWidth="1"/>
    <col min="2" max="2" width="30.77734375" style="41" customWidth="1"/>
    <col min="3" max="3" width="8.109375" style="41" customWidth="1"/>
    <col min="4" max="4" width="6.33203125" style="41" customWidth="1"/>
    <col min="5" max="5" width="8.109375" style="41" customWidth="1"/>
    <col min="6" max="6" width="6.33203125" style="41" customWidth="1"/>
    <col min="7" max="7" width="8.109375" style="41" customWidth="1"/>
    <col min="8" max="8" width="6.33203125" style="41" customWidth="1"/>
    <col min="9" max="9" width="8.109375" style="41" customWidth="1"/>
    <col min="10" max="10" width="6.33203125" style="41" customWidth="1"/>
    <col min="11" max="11" width="8.109375" style="41" customWidth="1"/>
    <col min="12" max="12" width="6.33203125" style="41" customWidth="1"/>
    <col min="13" max="13" width="8.109375" style="41" customWidth="1"/>
    <col min="14" max="14" width="6.33203125" style="41" customWidth="1"/>
    <col min="15" max="15" width="9.33203125" style="41" customWidth="1"/>
    <col min="16" max="16" width="6.88671875" style="41" customWidth="1"/>
    <col min="17" max="17" width="9.33203125" style="41" customWidth="1"/>
    <col min="18" max="18" width="6.88671875" style="41" customWidth="1"/>
    <col min="19" max="19" width="9.33203125" style="41" customWidth="1"/>
    <col min="20" max="20" width="6.88671875" style="41" customWidth="1"/>
    <col min="21" max="21" width="9.33203125" style="41" customWidth="1"/>
    <col min="22" max="22" width="6.88671875" style="41" customWidth="1"/>
    <col min="23" max="16384" width="8.88671875" style="41"/>
  </cols>
  <sheetData>
    <row r="1" spans="1:22" ht="15.6" x14ac:dyDescent="0.3">
      <c r="A1" s="1" t="s">
        <v>92</v>
      </c>
    </row>
    <row r="3" spans="1:22" ht="15.6" customHeight="1" x14ac:dyDescent="0.3">
      <c r="C3" s="48" t="s">
        <v>21</v>
      </c>
      <c r="D3" s="48"/>
      <c r="E3" s="48"/>
      <c r="F3" s="48"/>
      <c r="G3" s="70" t="s">
        <v>1</v>
      </c>
      <c r="H3" s="48"/>
      <c r="I3" s="48"/>
      <c r="J3" s="48"/>
      <c r="K3" s="70" t="s">
        <v>2</v>
      </c>
      <c r="L3" s="48"/>
      <c r="M3" s="48"/>
      <c r="N3" s="48"/>
      <c r="O3" s="70" t="s">
        <v>3</v>
      </c>
      <c r="P3" s="48"/>
      <c r="Q3" s="48"/>
      <c r="R3" s="48"/>
      <c r="S3" s="70" t="s">
        <v>4</v>
      </c>
      <c r="T3" s="48"/>
      <c r="U3" s="48"/>
      <c r="V3" s="48"/>
    </row>
    <row r="4" spans="1:22" ht="15.6" x14ac:dyDescent="0.3">
      <c r="C4" s="48" t="s">
        <v>88</v>
      </c>
      <c r="D4" s="48"/>
      <c r="E4" s="48" t="s">
        <v>89</v>
      </c>
      <c r="F4" s="48"/>
      <c r="G4" s="70" t="s">
        <v>88</v>
      </c>
      <c r="H4" s="48"/>
      <c r="I4" s="48" t="s">
        <v>89</v>
      </c>
      <c r="J4" s="48"/>
      <c r="K4" s="70" t="s">
        <v>88</v>
      </c>
      <c r="L4" s="48"/>
      <c r="M4" s="48" t="s">
        <v>89</v>
      </c>
      <c r="N4" s="48"/>
      <c r="O4" s="70" t="s">
        <v>88</v>
      </c>
      <c r="P4" s="48"/>
      <c r="Q4" s="48" t="s">
        <v>89</v>
      </c>
      <c r="R4" s="48"/>
      <c r="S4" s="70" t="s">
        <v>88</v>
      </c>
      <c r="T4" s="48"/>
      <c r="U4" s="48" t="s">
        <v>89</v>
      </c>
      <c r="V4" s="48"/>
    </row>
    <row r="5" spans="1:22" ht="15.6" x14ac:dyDescent="0.3">
      <c r="C5" s="42" t="s">
        <v>5</v>
      </c>
      <c r="D5" s="42" t="s">
        <v>6</v>
      </c>
      <c r="E5" s="42" t="s">
        <v>5</v>
      </c>
      <c r="F5" s="42" t="s">
        <v>6</v>
      </c>
      <c r="G5" s="71" t="s">
        <v>5</v>
      </c>
      <c r="H5" s="42" t="s">
        <v>6</v>
      </c>
      <c r="I5" s="42" t="s">
        <v>5</v>
      </c>
      <c r="J5" s="42" t="s">
        <v>6</v>
      </c>
      <c r="K5" s="71" t="s">
        <v>5</v>
      </c>
      <c r="L5" s="42" t="s">
        <v>6</v>
      </c>
      <c r="M5" s="42" t="s">
        <v>5</v>
      </c>
      <c r="N5" s="42" t="s">
        <v>6</v>
      </c>
      <c r="O5" s="71" t="s">
        <v>5</v>
      </c>
      <c r="P5" s="42" t="s">
        <v>6</v>
      </c>
      <c r="Q5" s="42" t="s">
        <v>5</v>
      </c>
      <c r="R5" s="42" t="s">
        <v>6</v>
      </c>
      <c r="S5" s="71" t="s">
        <v>5</v>
      </c>
      <c r="T5" s="42" t="s">
        <v>6</v>
      </c>
      <c r="U5" s="42" t="s">
        <v>5</v>
      </c>
      <c r="V5" s="42" t="s">
        <v>6</v>
      </c>
    </row>
    <row r="6" spans="1:22" x14ac:dyDescent="0.25">
      <c r="A6" s="41" t="s">
        <v>7</v>
      </c>
      <c r="C6" s="50">
        <f>SUM(C7:C10)</f>
        <v>4445</v>
      </c>
      <c r="D6" s="45">
        <f>ROUND(100*C6/C$21,1)</f>
        <v>36.4</v>
      </c>
      <c r="E6" s="50">
        <f>SUM(E7:E10)</f>
        <v>15586</v>
      </c>
      <c r="F6" s="45">
        <f>ROUND(100*E6/E$21,1)</f>
        <v>57.9</v>
      </c>
      <c r="G6" s="72">
        <f>SUM(G7:G10)</f>
        <v>8403</v>
      </c>
      <c r="H6" s="45">
        <f>ROUND(100*G6/G$21,1)</f>
        <v>36.4</v>
      </c>
      <c r="I6" s="50">
        <f>SUM(I7:I10)</f>
        <v>10023</v>
      </c>
      <c r="J6" s="45">
        <f>ROUND(100*I6/I$21,1)</f>
        <v>43.2</v>
      </c>
      <c r="K6" s="72">
        <f>SUM(K7:K10)</f>
        <v>5516</v>
      </c>
      <c r="L6" s="45">
        <f>ROUND(100*K6/K$21,1)</f>
        <v>38.5</v>
      </c>
      <c r="M6" s="50">
        <f>SUM(M7:M10)</f>
        <v>8004</v>
      </c>
      <c r="N6" s="45">
        <f>ROUND(100*M6/M$21,1)</f>
        <v>43.7</v>
      </c>
      <c r="O6" s="72">
        <f>SUM(O7:O10)</f>
        <v>102536</v>
      </c>
      <c r="P6" s="45">
        <f>ROUND(100*O6/O$21,1)</f>
        <v>33.200000000000003</v>
      </c>
      <c r="Q6" s="50">
        <f>SUM(Q7:Q10)</f>
        <v>237269</v>
      </c>
      <c r="R6" s="68">
        <f>ROUND(100*Q6/Q$21,1)</f>
        <v>50</v>
      </c>
      <c r="S6" s="72">
        <f>SUM(S7:S10)</f>
        <v>122828</v>
      </c>
      <c r="T6" s="45">
        <f>ROUND(100*S6/S$21,1)</f>
        <v>32.9</v>
      </c>
      <c r="U6" s="50">
        <f>SUM(U7:U10)</f>
        <v>276219</v>
      </c>
      <c r="V6" s="45">
        <f>ROUND(100*U6/U$21,1)</f>
        <v>48.5</v>
      </c>
    </row>
    <row r="7" spans="1:22" x14ac:dyDescent="0.25">
      <c r="B7" s="41" t="s">
        <v>11</v>
      </c>
      <c r="C7" s="41">
        <v>874</v>
      </c>
      <c r="D7" s="68">
        <f t="shared" ref="D7:D20" si="0">ROUND(100*C7/C$21,1)</f>
        <v>7.1</v>
      </c>
      <c r="E7" s="50">
        <v>1030</v>
      </c>
      <c r="F7" s="68">
        <f t="shared" ref="F7:H20" si="1">ROUND(100*E7/E$21,1)</f>
        <v>3.8</v>
      </c>
      <c r="G7" s="72">
        <v>2086</v>
      </c>
      <c r="H7" s="68">
        <f t="shared" si="1"/>
        <v>9</v>
      </c>
      <c r="I7" s="50">
        <v>1667</v>
      </c>
      <c r="J7" s="68">
        <f t="shared" ref="J7:J20" si="2">ROUND(100*I7/I$21,1)</f>
        <v>7.2</v>
      </c>
      <c r="K7" s="72">
        <v>1177</v>
      </c>
      <c r="L7" s="68">
        <f t="shared" ref="L7:L20" si="3">ROUND(100*K7/K$21,1)</f>
        <v>8.1999999999999993</v>
      </c>
      <c r="M7" s="50">
        <v>1396</v>
      </c>
      <c r="N7" s="68">
        <f t="shared" ref="N7:N20" si="4">ROUND(100*M7/M$21,1)</f>
        <v>7.6</v>
      </c>
      <c r="O7" s="72">
        <v>22833</v>
      </c>
      <c r="P7" s="68">
        <f t="shared" ref="P7:P20" si="5">ROUND(100*O7/O$21,1)</f>
        <v>7.4</v>
      </c>
      <c r="Q7" s="50">
        <v>29951</v>
      </c>
      <c r="R7" s="68">
        <f t="shared" ref="R7:R20" si="6">ROUND(100*Q7/Q$21,1)</f>
        <v>6.3</v>
      </c>
      <c r="S7" s="72">
        <v>27274</v>
      </c>
      <c r="T7" s="68">
        <f t="shared" ref="T7:T20" si="7">ROUND(100*S7/S$21,1)</f>
        <v>7.3</v>
      </c>
      <c r="U7" s="50">
        <v>34548</v>
      </c>
      <c r="V7" s="68">
        <f t="shared" ref="V7:V20" si="8">ROUND(100*U7/U$21,1)</f>
        <v>6.1</v>
      </c>
    </row>
    <row r="8" spans="1:22" x14ac:dyDescent="0.25">
      <c r="B8" s="41" t="s">
        <v>54</v>
      </c>
      <c r="C8" s="41">
        <v>804</v>
      </c>
      <c r="D8" s="45">
        <f t="shared" si="0"/>
        <v>6.6</v>
      </c>
      <c r="E8" s="50">
        <v>2130</v>
      </c>
      <c r="F8" s="45">
        <f t="shared" si="1"/>
        <v>7.9</v>
      </c>
      <c r="G8" s="72">
        <v>1413</v>
      </c>
      <c r="H8" s="45">
        <f t="shared" si="1"/>
        <v>6.1</v>
      </c>
      <c r="I8" s="50">
        <v>1872</v>
      </c>
      <c r="J8" s="45">
        <f t="shared" si="2"/>
        <v>8.1</v>
      </c>
      <c r="K8" s="72">
        <v>1528</v>
      </c>
      <c r="L8" s="45">
        <f t="shared" si="3"/>
        <v>10.7</v>
      </c>
      <c r="M8" s="50">
        <v>1716</v>
      </c>
      <c r="N8" s="45">
        <f t="shared" si="4"/>
        <v>9.4</v>
      </c>
      <c r="O8" s="72">
        <v>18595</v>
      </c>
      <c r="P8" s="68">
        <f t="shared" si="5"/>
        <v>6</v>
      </c>
      <c r="Q8" s="50">
        <v>39673</v>
      </c>
      <c r="R8" s="45">
        <f t="shared" si="6"/>
        <v>8.4</v>
      </c>
      <c r="S8" s="72">
        <v>22645</v>
      </c>
      <c r="T8" s="45">
        <f t="shared" si="7"/>
        <v>6.1</v>
      </c>
      <c r="U8" s="50">
        <v>46193</v>
      </c>
      <c r="V8" s="45">
        <f t="shared" si="8"/>
        <v>8.1</v>
      </c>
    </row>
    <row r="9" spans="1:22" x14ac:dyDescent="0.25">
      <c r="B9" s="41" t="s">
        <v>9</v>
      </c>
      <c r="C9" s="50">
        <v>1443</v>
      </c>
      <c r="D9" s="45">
        <f t="shared" si="0"/>
        <v>11.8</v>
      </c>
      <c r="E9" s="50">
        <v>5810</v>
      </c>
      <c r="F9" s="45">
        <f t="shared" si="1"/>
        <v>21.6</v>
      </c>
      <c r="G9" s="72">
        <v>3364</v>
      </c>
      <c r="H9" s="45">
        <f t="shared" si="1"/>
        <v>14.6</v>
      </c>
      <c r="I9" s="50">
        <v>4216</v>
      </c>
      <c r="J9" s="45">
        <f t="shared" si="2"/>
        <v>18.2</v>
      </c>
      <c r="K9" s="72">
        <v>2046</v>
      </c>
      <c r="L9" s="45">
        <f t="shared" si="3"/>
        <v>14.3</v>
      </c>
      <c r="M9" s="50">
        <v>2950</v>
      </c>
      <c r="N9" s="45">
        <f t="shared" si="4"/>
        <v>16.100000000000001</v>
      </c>
      <c r="O9" s="72">
        <v>35365</v>
      </c>
      <c r="P9" s="45">
        <f t="shared" si="5"/>
        <v>11.5</v>
      </c>
      <c r="Q9" s="50">
        <v>77962</v>
      </c>
      <c r="R9" s="45">
        <f t="shared" si="6"/>
        <v>16.399999999999999</v>
      </c>
      <c r="S9" s="72">
        <v>42834</v>
      </c>
      <c r="T9" s="45">
        <f t="shared" si="7"/>
        <v>11.5</v>
      </c>
      <c r="U9" s="50">
        <v>92580</v>
      </c>
      <c r="V9" s="45">
        <f t="shared" si="8"/>
        <v>16.3</v>
      </c>
    </row>
    <row r="10" spans="1:22" x14ac:dyDescent="0.25">
      <c r="B10" s="41" t="s">
        <v>8</v>
      </c>
      <c r="C10" s="50">
        <v>1324</v>
      </c>
      <c r="D10" s="45">
        <f t="shared" si="0"/>
        <v>10.8</v>
      </c>
      <c r="E10" s="50">
        <v>6616</v>
      </c>
      <c r="F10" s="45">
        <f t="shared" si="1"/>
        <v>24.6</v>
      </c>
      <c r="G10" s="72">
        <v>1540</v>
      </c>
      <c r="H10" s="45">
        <f t="shared" si="1"/>
        <v>6.7</v>
      </c>
      <c r="I10" s="50">
        <v>2268</v>
      </c>
      <c r="J10" s="45">
        <f t="shared" si="2"/>
        <v>9.8000000000000007</v>
      </c>
      <c r="K10" s="73">
        <v>765</v>
      </c>
      <c r="L10" s="45">
        <f t="shared" si="3"/>
        <v>5.3</v>
      </c>
      <c r="M10" s="50">
        <v>1942</v>
      </c>
      <c r="N10" s="45">
        <f t="shared" si="4"/>
        <v>10.6</v>
      </c>
      <c r="O10" s="72">
        <v>25743</v>
      </c>
      <c r="P10" s="45">
        <f t="shared" si="5"/>
        <v>8.3000000000000007</v>
      </c>
      <c r="Q10" s="50">
        <v>89683</v>
      </c>
      <c r="R10" s="45">
        <f t="shared" si="6"/>
        <v>18.899999999999999</v>
      </c>
      <c r="S10" s="72">
        <v>30075</v>
      </c>
      <c r="T10" s="45">
        <f t="shared" si="7"/>
        <v>8.1</v>
      </c>
      <c r="U10" s="50">
        <v>102898</v>
      </c>
      <c r="V10" s="45">
        <f t="shared" si="8"/>
        <v>18.100000000000001</v>
      </c>
    </row>
    <row r="11" spans="1:22" x14ac:dyDescent="0.25">
      <c r="A11" s="41" t="s">
        <v>12</v>
      </c>
      <c r="C11" s="50">
        <f>SUM(C12:C15)</f>
        <v>3001</v>
      </c>
      <c r="D11" s="45">
        <f t="shared" si="0"/>
        <v>24.5</v>
      </c>
      <c r="E11" s="50">
        <f>SUM(E12:E15)</f>
        <v>4971</v>
      </c>
      <c r="F11" s="45">
        <f t="shared" si="1"/>
        <v>18.5</v>
      </c>
      <c r="G11" s="72">
        <f>SUM(G12:G15)</f>
        <v>4698</v>
      </c>
      <c r="H11" s="45">
        <f t="shared" si="1"/>
        <v>20.3</v>
      </c>
      <c r="I11" s="50">
        <f>SUM(I12:I15)</f>
        <v>3961</v>
      </c>
      <c r="J11" s="45">
        <f t="shared" si="2"/>
        <v>17.100000000000001</v>
      </c>
      <c r="K11" s="72">
        <f>SUM(K12:K15)</f>
        <v>2453</v>
      </c>
      <c r="L11" s="45">
        <f t="shared" si="3"/>
        <v>17.100000000000001</v>
      </c>
      <c r="M11" s="50">
        <f>SUM(M12:M15)</f>
        <v>2748</v>
      </c>
      <c r="N11" s="68">
        <f t="shared" si="4"/>
        <v>15</v>
      </c>
      <c r="O11" s="72">
        <f>SUM(O12:O15)</f>
        <v>58566</v>
      </c>
      <c r="P11" s="68">
        <f t="shared" si="5"/>
        <v>19</v>
      </c>
      <c r="Q11" s="50">
        <f>SUM(Q12:Q15)</f>
        <v>71018</v>
      </c>
      <c r="R11" s="68">
        <f t="shared" si="6"/>
        <v>15</v>
      </c>
      <c r="S11" s="72">
        <f>SUM(S12:S15)</f>
        <v>71157</v>
      </c>
      <c r="T11" s="45">
        <f t="shared" si="7"/>
        <v>19.100000000000001</v>
      </c>
      <c r="U11" s="50">
        <f>SUM(U12:U15)</f>
        <v>88209</v>
      </c>
      <c r="V11" s="45">
        <f t="shared" si="8"/>
        <v>15.5</v>
      </c>
    </row>
    <row r="12" spans="1:22" x14ac:dyDescent="0.25">
      <c r="B12" s="41" t="s">
        <v>11</v>
      </c>
      <c r="C12" s="41">
        <v>336</v>
      </c>
      <c r="D12" s="45">
        <f t="shared" si="0"/>
        <v>2.7</v>
      </c>
      <c r="E12" s="41">
        <v>453</v>
      </c>
      <c r="F12" s="45">
        <f t="shared" si="1"/>
        <v>1.7</v>
      </c>
      <c r="G12" s="72">
        <v>1531</v>
      </c>
      <c r="H12" s="45">
        <f t="shared" si="1"/>
        <v>6.6</v>
      </c>
      <c r="I12" s="41">
        <v>961</v>
      </c>
      <c r="J12" s="45">
        <f t="shared" si="2"/>
        <v>4.0999999999999996</v>
      </c>
      <c r="K12" s="73">
        <v>561</v>
      </c>
      <c r="L12" s="45">
        <f t="shared" si="3"/>
        <v>3.9</v>
      </c>
      <c r="M12" s="41">
        <v>596</v>
      </c>
      <c r="N12" s="45">
        <f t="shared" si="4"/>
        <v>3.3</v>
      </c>
      <c r="O12" s="72">
        <v>17992</v>
      </c>
      <c r="P12" s="45">
        <f t="shared" si="5"/>
        <v>5.8</v>
      </c>
      <c r="Q12" s="50">
        <v>19270</v>
      </c>
      <c r="R12" s="45">
        <f t="shared" si="6"/>
        <v>4.0999999999999996</v>
      </c>
      <c r="S12" s="72">
        <v>20678</v>
      </c>
      <c r="T12" s="45">
        <f t="shared" si="7"/>
        <v>5.5</v>
      </c>
      <c r="U12" s="50">
        <v>21665</v>
      </c>
      <c r="V12" s="45">
        <f t="shared" si="8"/>
        <v>3.8</v>
      </c>
    </row>
    <row r="13" spans="1:22" x14ac:dyDescent="0.25">
      <c r="B13" s="41" t="s">
        <v>54</v>
      </c>
      <c r="C13" s="41">
        <v>749</v>
      </c>
      <c r="D13" s="45">
        <f t="shared" si="0"/>
        <v>6.1</v>
      </c>
      <c r="E13" s="50">
        <v>1169</v>
      </c>
      <c r="F13" s="45">
        <f t="shared" si="1"/>
        <v>4.3</v>
      </c>
      <c r="G13" s="73">
        <v>948</v>
      </c>
      <c r="H13" s="45">
        <f t="shared" si="1"/>
        <v>4.0999999999999996</v>
      </c>
      <c r="I13" s="50">
        <v>1082</v>
      </c>
      <c r="J13" s="45">
        <f t="shared" si="2"/>
        <v>4.7</v>
      </c>
      <c r="K13" s="73">
        <v>715</v>
      </c>
      <c r="L13" s="68">
        <f t="shared" si="3"/>
        <v>5</v>
      </c>
      <c r="M13" s="41">
        <v>912</v>
      </c>
      <c r="N13" s="68">
        <f t="shared" si="4"/>
        <v>5</v>
      </c>
      <c r="O13" s="72">
        <v>12337</v>
      </c>
      <c r="P13" s="68">
        <f t="shared" si="5"/>
        <v>4</v>
      </c>
      <c r="Q13" s="50">
        <v>17436</v>
      </c>
      <c r="R13" s="45">
        <f t="shared" si="6"/>
        <v>3.7</v>
      </c>
      <c r="S13" s="72">
        <v>15171</v>
      </c>
      <c r="T13" s="45">
        <f t="shared" si="7"/>
        <v>4.0999999999999996</v>
      </c>
      <c r="U13" s="50">
        <v>21326</v>
      </c>
      <c r="V13" s="45">
        <f t="shared" si="8"/>
        <v>3.7</v>
      </c>
    </row>
    <row r="14" spans="1:22" x14ac:dyDescent="0.25">
      <c r="B14" s="41" t="s">
        <v>9</v>
      </c>
      <c r="C14" s="41">
        <v>427</v>
      </c>
      <c r="D14" s="45">
        <f t="shared" si="0"/>
        <v>3.5</v>
      </c>
      <c r="E14" s="41">
        <v>647</v>
      </c>
      <c r="F14" s="45">
        <f t="shared" si="1"/>
        <v>2.4</v>
      </c>
      <c r="G14" s="72">
        <v>1228</v>
      </c>
      <c r="H14" s="45">
        <f t="shared" si="1"/>
        <v>5.3</v>
      </c>
      <c r="I14" s="41">
        <v>983</v>
      </c>
      <c r="J14" s="45">
        <f t="shared" si="2"/>
        <v>4.2</v>
      </c>
      <c r="K14" s="73">
        <v>600</v>
      </c>
      <c r="L14" s="45">
        <f t="shared" si="3"/>
        <v>4.2</v>
      </c>
      <c r="M14" s="41">
        <v>566</v>
      </c>
      <c r="N14" s="45">
        <f t="shared" si="4"/>
        <v>3.1</v>
      </c>
      <c r="O14" s="72">
        <v>11928</v>
      </c>
      <c r="P14" s="45">
        <f t="shared" si="5"/>
        <v>3.9</v>
      </c>
      <c r="Q14" s="50">
        <v>11304</v>
      </c>
      <c r="R14" s="45">
        <f t="shared" si="6"/>
        <v>2.4</v>
      </c>
      <c r="S14" s="72">
        <v>14590</v>
      </c>
      <c r="T14" s="45">
        <f t="shared" si="7"/>
        <v>3.9</v>
      </c>
      <c r="U14" s="50">
        <v>14187</v>
      </c>
      <c r="V14" s="45">
        <f t="shared" si="8"/>
        <v>2.5</v>
      </c>
    </row>
    <row r="15" spans="1:22" x14ac:dyDescent="0.25">
      <c r="B15" s="41" t="s">
        <v>8</v>
      </c>
      <c r="C15" s="50">
        <v>1489</v>
      </c>
      <c r="D15" s="45">
        <f t="shared" si="0"/>
        <v>12.2</v>
      </c>
      <c r="E15" s="50">
        <v>2702</v>
      </c>
      <c r="F15" s="68">
        <f t="shared" si="1"/>
        <v>10</v>
      </c>
      <c r="G15" s="73">
        <v>991</v>
      </c>
      <c r="H15" s="45">
        <f t="shared" si="1"/>
        <v>4.3</v>
      </c>
      <c r="I15" s="41">
        <v>935</v>
      </c>
      <c r="J15" s="68">
        <f t="shared" si="2"/>
        <v>4</v>
      </c>
      <c r="K15" s="73">
        <v>577</v>
      </c>
      <c r="L15" s="68">
        <f t="shared" si="3"/>
        <v>4</v>
      </c>
      <c r="M15" s="41">
        <v>674</v>
      </c>
      <c r="N15" s="45">
        <f t="shared" si="4"/>
        <v>3.7</v>
      </c>
      <c r="O15" s="72">
        <v>16309</v>
      </c>
      <c r="P15" s="45">
        <f t="shared" si="5"/>
        <v>5.3</v>
      </c>
      <c r="Q15" s="50">
        <v>23008</v>
      </c>
      <c r="R15" s="45">
        <f t="shared" si="6"/>
        <v>4.9000000000000004</v>
      </c>
      <c r="S15" s="72">
        <v>20718</v>
      </c>
      <c r="T15" s="45">
        <f t="shared" si="7"/>
        <v>5.5</v>
      </c>
      <c r="U15" s="50">
        <v>31031</v>
      </c>
      <c r="V15" s="45">
        <f t="shared" si="8"/>
        <v>5.4</v>
      </c>
    </row>
    <row r="16" spans="1:22" x14ac:dyDescent="0.25">
      <c r="A16" s="41" t="s">
        <v>13</v>
      </c>
      <c r="C16" s="50">
        <f>SUM(C17:C20)</f>
        <v>4781</v>
      </c>
      <c r="D16" s="45">
        <f t="shared" si="0"/>
        <v>39.1</v>
      </c>
      <c r="E16" s="50">
        <f>SUM(E17:E20)</f>
        <v>6348</v>
      </c>
      <c r="F16" s="45">
        <f t="shared" si="1"/>
        <v>23.6</v>
      </c>
      <c r="G16" s="72">
        <f>SUM(G17:G20)</f>
        <v>10007</v>
      </c>
      <c r="H16" s="45">
        <f t="shared" si="1"/>
        <v>43.3</v>
      </c>
      <c r="I16" s="50">
        <f>SUM(I17:I20)</f>
        <v>9211</v>
      </c>
      <c r="J16" s="45">
        <f t="shared" si="2"/>
        <v>39.700000000000003</v>
      </c>
      <c r="K16" s="72">
        <f>SUM(K17:K20)</f>
        <v>6360</v>
      </c>
      <c r="L16" s="45">
        <f t="shared" si="3"/>
        <v>44.4</v>
      </c>
      <c r="M16" s="50">
        <f>SUM(M17:M20)</f>
        <v>7558</v>
      </c>
      <c r="N16" s="45">
        <f t="shared" si="4"/>
        <v>41.3</v>
      </c>
      <c r="O16" s="72">
        <f>SUM(O17:O20)</f>
        <v>147747</v>
      </c>
      <c r="P16" s="45">
        <f t="shared" si="5"/>
        <v>47.8</v>
      </c>
      <c r="Q16" s="50">
        <f>SUM(Q17:Q20)</f>
        <v>165884</v>
      </c>
      <c r="R16" s="68">
        <f t="shared" si="6"/>
        <v>35</v>
      </c>
      <c r="S16" s="72">
        <f>SUM(S17:S20)</f>
        <v>179345</v>
      </c>
      <c r="T16" s="68">
        <f t="shared" si="7"/>
        <v>48</v>
      </c>
      <c r="U16" s="50">
        <f>SUM(U17:U20)</f>
        <v>205021</v>
      </c>
      <c r="V16" s="68">
        <f t="shared" si="8"/>
        <v>36</v>
      </c>
    </row>
    <row r="17" spans="1:22" x14ac:dyDescent="0.25">
      <c r="B17" s="41" t="s">
        <v>11</v>
      </c>
      <c r="C17" s="50">
        <v>1910</v>
      </c>
      <c r="D17" s="45">
        <f t="shared" si="0"/>
        <v>15.6</v>
      </c>
      <c r="E17" s="50">
        <v>1986</v>
      </c>
      <c r="F17" s="45">
        <f t="shared" si="1"/>
        <v>7.4</v>
      </c>
      <c r="G17" s="72">
        <v>5573</v>
      </c>
      <c r="H17" s="45">
        <f t="shared" si="1"/>
        <v>24.1</v>
      </c>
      <c r="I17" s="50">
        <v>4526</v>
      </c>
      <c r="J17" s="45">
        <f t="shared" si="2"/>
        <v>19.5</v>
      </c>
      <c r="K17" s="72">
        <v>3410</v>
      </c>
      <c r="L17" s="45">
        <f t="shared" si="3"/>
        <v>23.8</v>
      </c>
      <c r="M17" s="50">
        <v>4056</v>
      </c>
      <c r="N17" s="45">
        <f t="shared" si="4"/>
        <v>22.2</v>
      </c>
      <c r="O17" s="72">
        <v>74888</v>
      </c>
      <c r="P17" s="45">
        <f t="shared" si="5"/>
        <v>24.2</v>
      </c>
      <c r="Q17" s="50">
        <v>77799</v>
      </c>
      <c r="R17" s="45">
        <f t="shared" si="6"/>
        <v>16.399999999999999</v>
      </c>
      <c r="S17" s="72">
        <v>89690</v>
      </c>
      <c r="T17" s="68">
        <f t="shared" si="7"/>
        <v>24</v>
      </c>
      <c r="U17" s="50">
        <v>92412</v>
      </c>
      <c r="V17" s="45">
        <f t="shared" si="8"/>
        <v>16.2</v>
      </c>
    </row>
    <row r="18" spans="1:22" x14ac:dyDescent="0.25">
      <c r="B18" s="41" t="s">
        <v>54</v>
      </c>
      <c r="C18" s="41">
        <v>744</v>
      </c>
      <c r="D18" s="68">
        <f t="shared" si="0"/>
        <v>6.1</v>
      </c>
      <c r="E18" s="50">
        <v>1133</v>
      </c>
      <c r="F18" s="68">
        <f t="shared" si="1"/>
        <v>4.2</v>
      </c>
      <c r="G18" s="72">
        <v>1625</v>
      </c>
      <c r="H18" s="68">
        <f t="shared" si="1"/>
        <v>7</v>
      </c>
      <c r="I18" s="50">
        <v>1866</v>
      </c>
      <c r="J18" s="68">
        <f t="shared" si="2"/>
        <v>8</v>
      </c>
      <c r="K18" s="72">
        <v>1136</v>
      </c>
      <c r="L18" s="68">
        <f t="shared" si="3"/>
        <v>7.9</v>
      </c>
      <c r="M18" s="50">
        <v>1631</v>
      </c>
      <c r="N18" s="68">
        <f t="shared" si="4"/>
        <v>8.9</v>
      </c>
      <c r="O18" s="72">
        <v>24090</v>
      </c>
      <c r="P18" s="68">
        <f t="shared" si="5"/>
        <v>7.8</v>
      </c>
      <c r="Q18" s="50">
        <v>30596</v>
      </c>
      <c r="R18" s="68">
        <f t="shared" si="6"/>
        <v>6.5</v>
      </c>
      <c r="S18" s="72">
        <v>29415</v>
      </c>
      <c r="T18" s="68">
        <f t="shared" si="7"/>
        <v>7.9</v>
      </c>
      <c r="U18" s="50">
        <v>39256</v>
      </c>
      <c r="V18" s="68">
        <f t="shared" si="8"/>
        <v>6.9</v>
      </c>
    </row>
    <row r="19" spans="1:22" x14ac:dyDescent="0.25">
      <c r="B19" s="41" t="s">
        <v>9</v>
      </c>
      <c r="C19" s="50">
        <v>1092</v>
      </c>
      <c r="D19" s="45">
        <f t="shared" si="0"/>
        <v>8.9</v>
      </c>
      <c r="E19" s="50">
        <v>1541</v>
      </c>
      <c r="F19" s="45">
        <f t="shared" si="1"/>
        <v>5.7</v>
      </c>
      <c r="G19" s="72">
        <v>2034</v>
      </c>
      <c r="H19" s="45">
        <f t="shared" si="1"/>
        <v>8.8000000000000007</v>
      </c>
      <c r="I19" s="50">
        <v>1950</v>
      </c>
      <c r="J19" s="45">
        <f t="shared" si="2"/>
        <v>8.4</v>
      </c>
      <c r="K19" s="72">
        <v>1304</v>
      </c>
      <c r="L19" s="45">
        <f t="shared" si="3"/>
        <v>9.1</v>
      </c>
      <c r="M19" s="50">
        <v>1317</v>
      </c>
      <c r="N19" s="45">
        <f t="shared" si="4"/>
        <v>7.2</v>
      </c>
      <c r="O19" s="72">
        <v>32947</v>
      </c>
      <c r="P19" s="45">
        <f t="shared" si="5"/>
        <v>10.7</v>
      </c>
      <c r="Q19" s="50">
        <v>35758</v>
      </c>
      <c r="R19" s="45">
        <f t="shared" si="6"/>
        <v>7.5</v>
      </c>
      <c r="S19" s="72">
        <v>40751</v>
      </c>
      <c r="T19" s="45">
        <f t="shared" si="7"/>
        <v>10.9</v>
      </c>
      <c r="U19" s="50">
        <v>45626</v>
      </c>
      <c r="V19" s="68">
        <f t="shared" si="8"/>
        <v>8</v>
      </c>
    </row>
    <row r="20" spans="1:22" x14ac:dyDescent="0.25">
      <c r="B20" s="41" t="s">
        <v>8</v>
      </c>
      <c r="C20" s="50">
        <v>1035</v>
      </c>
      <c r="D20" s="45">
        <f t="shared" si="0"/>
        <v>8.5</v>
      </c>
      <c r="E20" s="50">
        <v>1688</v>
      </c>
      <c r="F20" s="45">
        <f t="shared" si="1"/>
        <v>6.3</v>
      </c>
      <c r="G20" s="73">
        <v>775</v>
      </c>
      <c r="H20" s="45">
        <f t="shared" si="1"/>
        <v>3.4</v>
      </c>
      <c r="I20" s="41">
        <v>869</v>
      </c>
      <c r="J20" s="45">
        <f t="shared" si="2"/>
        <v>3.7</v>
      </c>
      <c r="K20" s="73">
        <v>510</v>
      </c>
      <c r="L20" s="45">
        <f t="shared" si="3"/>
        <v>3.6</v>
      </c>
      <c r="M20" s="41">
        <v>554</v>
      </c>
      <c r="N20" s="45">
        <f t="shared" si="4"/>
        <v>3</v>
      </c>
      <c r="O20" s="72">
        <v>15822</v>
      </c>
      <c r="P20" s="45">
        <f t="shared" si="5"/>
        <v>5.0999999999999996</v>
      </c>
      <c r="Q20" s="50">
        <v>21731</v>
      </c>
      <c r="R20" s="45">
        <f t="shared" si="6"/>
        <v>4.5999999999999996</v>
      </c>
      <c r="S20" s="72">
        <v>19489</v>
      </c>
      <c r="T20" s="45">
        <f t="shared" si="7"/>
        <v>5.2</v>
      </c>
      <c r="U20" s="50">
        <v>27727</v>
      </c>
      <c r="V20" s="45">
        <f t="shared" si="8"/>
        <v>4.9000000000000004</v>
      </c>
    </row>
    <row r="21" spans="1:22" x14ac:dyDescent="0.25">
      <c r="A21" s="41" t="s">
        <v>14</v>
      </c>
      <c r="C21" s="50">
        <f t="shared" ref="C21:V21" si="9">SUM(C6,C11,C16)</f>
        <v>12227</v>
      </c>
      <c r="D21" s="68">
        <f t="shared" si="9"/>
        <v>100</v>
      </c>
      <c r="E21" s="50">
        <f t="shared" si="9"/>
        <v>26905</v>
      </c>
      <c r="F21" s="68">
        <f t="shared" si="9"/>
        <v>100</v>
      </c>
      <c r="G21" s="72">
        <f t="shared" si="9"/>
        <v>23108</v>
      </c>
      <c r="H21" s="68">
        <f t="shared" si="9"/>
        <v>100</v>
      </c>
      <c r="I21" s="50">
        <f t="shared" si="9"/>
        <v>23195</v>
      </c>
      <c r="J21" s="68">
        <f t="shared" si="9"/>
        <v>100</v>
      </c>
      <c r="K21" s="72">
        <f t="shared" si="9"/>
        <v>14329</v>
      </c>
      <c r="L21" s="68">
        <f t="shared" si="9"/>
        <v>100</v>
      </c>
      <c r="M21" s="50">
        <f t="shared" si="9"/>
        <v>18310</v>
      </c>
      <c r="N21" s="68">
        <f t="shared" si="9"/>
        <v>100</v>
      </c>
      <c r="O21" s="72">
        <f t="shared" si="9"/>
        <v>308849</v>
      </c>
      <c r="P21" s="68">
        <f t="shared" si="9"/>
        <v>100</v>
      </c>
      <c r="Q21" s="50">
        <f t="shared" si="9"/>
        <v>474171</v>
      </c>
      <c r="R21" s="68">
        <f t="shared" si="9"/>
        <v>100</v>
      </c>
      <c r="S21" s="72">
        <f t="shared" si="9"/>
        <v>373330</v>
      </c>
      <c r="T21" s="68">
        <f t="shared" si="9"/>
        <v>100</v>
      </c>
      <c r="U21" s="50">
        <f t="shared" si="9"/>
        <v>569449</v>
      </c>
      <c r="V21" s="68">
        <f t="shared" si="9"/>
        <v>100</v>
      </c>
    </row>
    <row r="22" spans="1:22" x14ac:dyDescent="0.25">
      <c r="A22" s="41" t="s">
        <v>15</v>
      </c>
      <c r="D22" s="68">
        <f>ROUND(100*C21/($S21+$U21),1)</f>
        <v>1.3</v>
      </c>
      <c r="F22" s="68">
        <f>ROUND(100*E21/($S21+$U21),1)</f>
        <v>2.9</v>
      </c>
      <c r="G22" s="73"/>
      <c r="H22" s="68">
        <f>ROUND(100*G21/($S21+$U21),1)</f>
        <v>2.5</v>
      </c>
      <c r="J22" s="68">
        <f>ROUND(100*I21/($S21+$U21),1)</f>
        <v>2.5</v>
      </c>
      <c r="K22" s="73"/>
      <c r="L22" s="68">
        <f>ROUND(100*K21/($S21+$U21),1)</f>
        <v>1.5</v>
      </c>
      <c r="N22" s="68">
        <f>ROUND(100*M21/($S21+$U21),1)</f>
        <v>1.9</v>
      </c>
      <c r="O22" s="73"/>
      <c r="P22" s="68">
        <f>ROUND(100*O21/($S21+$U21),1)</f>
        <v>32.799999999999997</v>
      </c>
      <c r="R22" s="68">
        <f>ROUND(100*Q21/($S21+$U21),1)</f>
        <v>50.3</v>
      </c>
      <c r="S22" s="73"/>
      <c r="T22" s="68">
        <f>ROUND(100*S21/($S21+$U21),1)</f>
        <v>39.6</v>
      </c>
      <c r="V22" s="68">
        <f>ROUND(100*U21/($S21+$U21),1)</f>
        <v>60.4</v>
      </c>
    </row>
    <row r="24" spans="1:22" ht="15.6" x14ac:dyDescent="0.3">
      <c r="A24" s="40" t="s">
        <v>16</v>
      </c>
    </row>
    <row r="25" spans="1:22" x14ac:dyDescent="0.25">
      <c r="A25" s="41" t="s">
        <v>20</v>
      </c>
    </row>
    <row r="26" spans="1:22" x14ac:dyDescent="0.25">
      <c r="A26" s="41" t="s">
        <v>22</v>
      </c>
    </row>
    <row r="27" spans="1:22" x14ac:dyDescent="0.25">
      <c r="A27" s="41" t="s">
        <v>17</v>
      </c>
    </row>
    <row r="28" spans="1:22" x14ac:dyDescent="0.25">
      <c r="A28" s="41" t="s">
        <v>18</v>
      </c>
    </row>
  </sheetData>
  <mergeCells count="15">
    <mergeCell ref="M4:N4"/>
    <mergeCell ref="O4:P4"/>
    <mergeCell ref="Q4:R4"/>
    <mergeCell ref="S4:T4"/>
    <mergeCell ref="U4:V4"/>
    <mergeCell ref="C3:F3"/>
    <mergeCell ref="G3:J3"/>
    <mergeCell ref="K3:N3"/>
    <mergeCell ref="O3:R3"/>
    <mergeCell ref="S3:V3"/>
    <mergeCell ref="C4:D4"/>
    <mergeCell ref="E4:F4"/>
    <mergeCell ref="G4:H4"/>
    <mergeCell ref="I4:J4"/>
    <mergeCell ref="K4:L4"/>
  </mergeCell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4D04-40C5-4B2D-A678-B1C01A938E9B}">
  <dimension ref="A1:V28"/>
  <sheetViews>
    <sheetView workbookViewId="0">
      <pane xSplit="2" ySplit="5" topLeftCell="C12" activePane="bottomRight" state="frozen"/>
      <selection activeCell="A2" sqref="A2"/>
      <selection pane="topRight" activeCell="A2" sqref="A2"/>
      <selection pane="bottomLeft" activeCell="A2" sqref="A2"/>
      <selection pane="bottomRight" activeCell="A25" sqref="A25"/>
    </sheetView>
  </sheetViews>
  <sheetFormatPr defaultRowHeight="15" x14ac:dyDescent="0.25"/>
  <cols>
    <col min="1" max="1" width="3.77734375" style="41" customWidth="1"/>
    <col min="2" max="2" width="30.77734375" style="41" customWidth="1"/>
    <col min="3" max="3" width="8.109375" style="41" customWidth="1"/>
    <col min="4" max="4" width="6.33203125" style="41" customWidth="1"/>
    <col min="5" max="5" width="8.109375" style="41" customWidth="1"/>
    <col min="6" max="6" width="6.33203125" style="41" customWidth="1"/>
    <col min="7" max="7" width="8.109375" style="41" customWidth="1"/>
    <col min="8" max="8" width="6.33203125" style="41" customWidth="1"/>
    <col min="9" max="9" width="8.109375" style="41" customWidth="1"/>
    <col min="10" max="10" width="6.33203125" style="41" customWidth="1"/>
    <col min="11" max="11" width="8.109375" style="41" customWidth="1"/>
    <col min="12" max="12" width="6.33203125" style="41" customWidth="1"/>
    <col min="13" max="13" width="8.109375" style="41" customWidth="1"/>
    <col min="14" max="14" width="6.33203125" style="41" customWidth="1"/>
    <col min="15" max="15" width="9.33203125" style="41" customWidth="1"/>
    <col min="16" max="16" width="6.88671875" style="41" customWidth="1"/>
    <col min="17" max="17" width="9.33203125" style="41" customWidth="1"/>
    <col min="18" max="18" width="6.88671875" style="41" customWidth="1"/>
    <col min="19" max="19" width="9.33203125" style="41" customWidth="1"/>
    <col min="20" max="20" width="6.88671875" style="41" customWidth="1"/>
    <col min="21" max="21" width="9.33203125" style="41" customWidth="1"/>
    <col min="22" max="22" width="6.88671875" style="41" customWidth="1"/>
    <col min="23" max="16384" width="8.88671875" style="41"/>
  </cols>
  <sheetData>
    <row r="1" spans="1:22" ht="15.6" x14ac:dyDescent="0.3">
      <c r="A1" s="1" t="s">
        <v>93</v>
      </c>
    </row>
    <row r="3" spans="1:22" ht="15.6" customHeight="1" x14ac:dyDescent="0.3">
      <c r="C3" s="48" t="s">
        <v>21</v>
      </c>
      <c r="D3" s="48"/>
      <c r="E3" s="48"/>
      <c r="F3" s="48"/>
      <c r="G3" s="48" t="s">
        <v>1</v>
      </c>
      <c r="H3" s="48"/>
      <c r="I3" s="48"/>
      <c r="J3" s="48"/>
      <c r="K3" s="48" t="s">
        <v>2</v>
      </c>
      <c r="L3" s="48"/>
      <c r="M3" s="48"/>
      <c r="N3" s="48"/>
      <c r="O3" s="48" t="s">
        <v>3</v>
      </c>
      <c r="P3" s="48"/>
      <c r="Q3" s="48"/>
      <c r="R3" s="48"/>
      <c r="S3" s="48" t="s">
        <v>4</v>
      </c>
      <c r="T3" s="48"/>
      <c r="U3" s="48"/>
      <c r="V3" s="48"/>
    </row>
    <row r="4" spans="1:22" ht="15.6" x14ac:dyDescent="0.3">
      <c r="C4" s="48" t="s">
        <v>88</v>
      </c>
      <c r="D4" s="48"/>
      <c r="E4" s="48" t="s">
        <v>89</v>
      </c>
      <c r="F4" s="48"/>
      <c r="G4" s="48" t="s">
        <v>88</v>
      </c>
      <c r="H4" s="48"/>
      <c r="I4" s="48" t="s">
        <v>89</v>
      </c>
      <c r="J4" s="48"/>
      <c r="K4" s="48" t="s">
        <v>88</v>
      </c>
      <c r="L4" s="48"/>
      <c r="M4" s="48" t="s">
        <v>89</v>
      </c>
      <c r="N4" s="48"/>
      <c r="O4" s="48" t="s">
        <v>88</v>
      </c>
      <c r="P4" s="48"/>
      <c r="Q4" s="48" t="s">
        <v>89</v>
      </c>
      <c r="R4" s="48"/>
      <c r="S4" s="48" t="s">
        <v>88</v>
      </c>
      <c r="T4" s="48"/>
      <c r="U4" s="48" t="s">
        <v>89</v>
      </c>
      <c r="V4" s="48"/>
    </row>
    <row r="5" spans="1:22" ht="15.6" x14ac:dyDescent="0.3">
      <c r="C5" s="42" t="s">
        <v>5</v>
      </c>
      <c r="D5" s="42" t="s">
        <v>6</v>
      </c>
      <c r="E5" s="42" t="s">
        <v>5</v>
      </c>
      <c r="F5" s="42" t="s">
        <v>6</v>
      </c>
      <c r="G5" s="71" t="s">
        <v>5</v>
      </c>
      <c r="H5" s="42" t="s">
        <v>6</v>
      </c>
      <c r="I5" s="42" t="s">
        <v>5</v>
      </c>
      <c r="J5" s="42" t="s">
        <v>6</v>
      </c>
      <c r="K5" s="71" t="s">
        <v>5</v>
      </c>
      <c r="L5" s="42" t="s">
        <v>6</v>
      </c>
      <c r="M5" s="42" t="s">
        <v>5</v>
      </c>
      <c r="N5" s="42" t="s">
        <v>6</v>
      </c>
      <c r="O5" s="71" t="s">
        <v>5</v>
      </c>
      <c r="P5" s="42" t="s">
        <v>6</v>
      </c>
      <c r="Q5" s="42" t="s">
        <v>5</v>
      </c>
      <c r="R5" s="42" t="s">
        <v>6</v>
      </c>
      <c r="S5" s="71" t="s">
        <v>5</v>
      </c>
      <c r="T5" s="42" t="s">
        <v>6</v>
      </c>
      <c r="U5" s="42" t="s">
        <v>5</v>
      </c>
      <c r="V5" s="42" t="s">
        <v>6</v>
      </c>
    </row>
    <row r="6" spans="1:22" x14ac:dyDescent="0.25">
      <c r="A6" s="41" t="s">
        <v>7</v>
      </c>
      <c r="C6" s="50">
        <f>SUM(C7:C10)</f>
        <v>18517</v>
      </c>
      <c r="D6" s="45">
        <f>ROUND(100*C6/C$21,1)</f>
        <v>37.4</v>
      </c>
      <c r="E6" s="50">
        <f>SUM(E7:E10)</f>
        <v>30092</v>
      </c>
      <c r="F6" s="45">
        <f>ROUND(100*E6/E$21,1)</f>
        <v>52.8</v>
      </c>
      <c r="G6" s="50">
        <f>SUM(G7:G10)</f>
        <v>12068</v>
      </c>
      <c r="H6" s="45">
        <f>ROUND(100*G6/G$21,1)</f>
        <v>19.3</v>
      </c>
      <c r="I6" s="50">
        <f>SUM(I7:I10)</f>
        <v>11008</v>
      </c>
      <c r="J6" s="45">
        <f>ROUND(100*I6/I$21,1)</f>
        <v>27.4</v>
      </c>
      <c r="K6" s="50">
        <f>SUM(K7:K10)</f>
        <v>11988</v>
      </c>
      <c r="L6" s="45">
        <f>ROUND(100*K6/K$21,1)</f>
        <v>25.2</v>
      </c>
      <c r="M6" s="50">
        <f>SUM(M7:M10)</f>
        <v>13390</v>
      </c>
      <c r="N6" s="45">
        <f>ROUND(100*M6/M$21,1)</f>
        <v>30.3</v>
      </c>
      <c r="O6" s="50">
        <f>SUM(O7:O10)</f>
        <v>129076</v>
      </c>
      <c r="P6" s="45">
        <f>ROUND(100*O6/O$21,1)</f>
        <v>25.7</v>
      </c>
      <c r="Q6" s="50">
        <f>SUM(Q7:Q10)</f>
        <v>173165</v>
      </c>
      <c r="R6" s="45">
        <f>ROUND(100*Q6/Q$21,1)</f>
        <v>34.799999999999997</v>
      </c>
      <c r="S6" s="50">
        <f>SUM(S7:S10)</f>
        <v>185480</v>
      </c>
      <c r="T6" s="45">
        <f>ROUND(100*S6/S$21,1)</f>
        <v>25.5</v>
      </c>
      <c r="U6" s="50">
        <f>SUM(U7:U10)</f>
        <v>247067</v>
      </c>
      <c r="V6" s="45">
        <f>ROUND(100*U6/U$21,1)</f>
        <v>35.1</v>
      </c>
    </row>
    <row r="7" spans="1:22" x14ac:dyDescent="0.25">
      <c r="B7" s="41" t="s">
        <v>11</v>
      </c>
      <c r="C7" s="50">
        <v>2252</v>
      </c>
      <c r="D7" s="68">
        <f t="shared" ref="D7:R20" si="0">ROUND(100*C7/C$21,1)</f>
        <v>4.5</v>
      </c>
      <c r="E7" s="50">
        <v>1734</v>
      </c>
      <c r="F7" s="68">
        <f t="shared" si="0"/>
        <v>3</v>
      </c>
      <c r="G7" s="50">
        <v>2580</v>
      </c>
      <c r="H7" s="68">
        <f t="shared" si="0"/>
        <v>4.0999999999999996</v>
      </c>
      <c r="I7" s="50">
        <v>1853</v>
      </c>
      <c r="J7" s="68">
        <f t="shared" si="0"/>
        <v>4.5999999999999996</v>
      </c>
      <c r="K7" s="50">
        <v>3300</v>
      </c>
      <c r="L7" s="68">
        <f t="shared" si="0"/>
        <v>6.9</v>
      </c>
      <c r="M7" s="50">
        <v>2835</v>
      </c>
      <c r="N7" s="68">
        <f t="shared" si="0"/>
        <v>6.4</v>
      </c>
      <c r="O7" s="50">
        <v>25831</v>
      </c>
      <c r="P7" s="68">
        <f t="shared" si="0"/>
        <v>5.0999999999999996</v>
      </c>
      <c r="Q7" s="50">
        <v>21871</v>
      </c>
      <c r="R7" s="68">
        <f t="shared" si="0"/>
        <v>4.4000000000000004</v>
      </c>
      <c r="S7" s="50">
        <v>35831</v>
      </c>
      <c r="T7" s="68">
        <f t="shared" ref="T7:V20" si="1">ROUND(100*S7/S$21,1)</f>
        <v>4.9000000000000004</v>
      </c>
      <c r="U7" s="50">
        <v>30114</v>
      </c>
      <c r="V7" s="68">
        <f t="shared" si="1"/>
        <v>4.3</v>
      </c>
    </row>
    <row r="8" spans="1:22" x14ac:dyDescent="0.25">
      <c r="B8" s="41" t="s">
        <v>10</v>
      </c>
      <c r="C8" s="50">
        <v>2512</v>
      </c>
      <c r="D8" s="45">
        <f t="shared" si="0"/>
        <v>5.0999999999999996</v>
      </c>
      <c r="E8" s="50">
        <v>3195</v>
      </c>
      <c r="F8" s="45">
        <f t="shared" si="0"/>
        <v>5.6</v>
      </c>
      <c r="G8" s="50">
        <v>1923</v>
      </c>
      <c r="H8" s="45">
        <f t="shared" si="0"/>
        <v>3.1</v>
      </c>
      <c r="I8" s="50">
        <v>1776</v>
      </c>
      <c r="J8" s="45">
        <f t="shared" si="0"/>
        <v>4.4000000000000004</v>
      </c>
      <c r="K8" s="50">
        <v>1966</v>
      </c>
      <c r="L8" s="45">
        <f t="shared" si="0"/>
        <v>4.0999999999999996</v>
      </c>
      <c r="M8" s="50">
        <v>1932</v>
      </c>
      <c r="N8" s="45">
        <f t="shared" si="0"/>
        <v>4.4000000000000004</v>
      </c>
      <c r="O8" s="50">
        <v>18455</v>
      </c>
      <c r="P8" s="45">
        <f t="shared" si="0"/>
        <v>3.7</v>
      </c>
      <c r="Q8" s="50">
        <v>23473</v>
      </c>
      <c r="R8" s="45">
        <f t="shared" si="0"/>
        <v>4.7</v>
      </c>
      <c r="S8" s="50">
        <v>26351</v>
      </c>
      <c r="T8" s="45">
        <f t="shared" si="1"/>
        <v>3.6</v>
      </c>
      <c r="U8" s="50">
        <v>32352</v>
      </c>
      <c r="V8" s="45">
        <f t="shared" si="1"/>
        <v>4.5999999999999996</v>
      </c>
    </row>
    <row r="9" spans="1:22" x14ac:dyDescent="0.25">
      <c r="B9" s="41" t="s">
        <v>9</v>
      </c>
      <c r="C9" s="50">
        <v>5012</v>
      </c>
      <c r="D9" s="45">
        <f t="shared" si="0"/>
        <v>10.1</v>
      </c>
      <c r="E9" s="50">
        <v>6695</v>
      </c>
      <c r="F9" s="45">
        <f t="shared" si="0"/>
        <v>11.7</v>
      </c>
      <c r="G9" s="50">
        <v>3604</v>
      </c>
      <c r="H9" s="45">
        <f t="shared" si="0"/>
        <v>5.8</v>
      </c>
      <c r="I9" s="50">
        <v>3327</v>
      </c>
      <c r="J9" s="45">
        <f t="shared" si="0"/>
        <v>8.3000000000000007</v>
      </c>
      <c r="K9" s="50">
        <v>2947</v>
      </c>
      <c r="L9" s="45">
        <f t="shared" si="0"/>
        <v>6.2</v>
      </c>
      <c r="M9" s="50">
        <v>3123</v>
      </c>
      <c r="N9" s="45">
        <f t="shared" si="0"/>
        <v>7.1</v>
      </c>
      <c r="O9" s="50">
        <v>38499</v>
      </c>
      <c r="P9" s="45">
        <f t="shared" si="0"/>
        <v>7.7</v>
      </c>
      <c r="Q9" s="50">
        <v>43974</v>
      </c>
      <c r="R9" s="45">
        <f t="shared" si="0"/>
        <v>8.8000000000000007</v>
      </c>
      <c r="S9" s="50">
        <v>53732</v>
      </c>
      <c r="T9" s="45">
        <f t="shared" si="1"/>
        <v>7.4</v>
      </c>
      <c r="U9" s="50">
        <v>61637</v>
      </c>
      <c r="V9" s="45">
        <f t="shared" si="1"/>
        <v>8.8000000000000007</v>
      </c>
    </row>
    <row r="10" spans="1:22" x14ac:dyDescent="0.25">
      <c r="B10" s="41" t="s">
        <v>8</v>
      </c>
      <c r="C10" s="50">
        <v>8741</v>
      </c>
      <c r="D10" s="45">
        <f t="shared" si="0"/>
        <v>17.600000000000001</v>
      </c>
      <c r="E10" s="50">
        <v>18468</v>
      </c>
      <c r="F10" s="45">
        <f t="shared" si="0"/>
        <v>32.4</v>
      </c>
      <c r="G10" s="50">
        <v>3961</v>
      </c>
      <c r="H10" s="45">
        <f t="shared" si="0"/>
        <v>6.3</v>
      </c>
      <c r="I10" s="50">
        <v>4052</v>
      </c>
      <c r="J10" s="45">
        <f t="shared" si="0"/>
        <v>10.1</v>
      </c>
      <c r="K10" s="50">
        <v>3775</v>
      </c>
      <c r="L10" s="45">
        <f t="shared" si="0"/>
        <v>7.9</v>
      </c>
      <c r="M10" s="50">
        <v>5500</v>
      </c>
      <c r="N10" s="45">
        <f t="shared" si="0"/>
        <v>12.5</v>
      </c>
      <c r="O10" s="50">
        <v>46291</v>
      </c>
      <c r="P10" s="45">
        <f t="shared" si="0"/>
        <v>9.1999999999999993</v>
      </c>
      <c r="Q10" s="50">
        <v>83847</v>
      </c>
      <c r="R10" s="45">
        <f t="shared" si="0"/>
        <v>16.899999999999999</v>
      </c>
      <c r="S10" s="50">
        <v>69566</v>
      </c>
      <c r="T10" s="45">
        <f t="shared" si="1"/>
        <v>9.6</v>
      </c>
      <c r="U10" s="50">
        <v>122964</v>
      </c>
      <c r="V10" s="45">
        <f t="shared" si="1"/>
        <v>17.5</v>
      </c>
    </row>
    <row r="11" spans="1:22" x14ac:dyDescent="0.25">
      <c r="A11" s="41" t="s">
        <v>12</v>
      </c>
      <c r="C11" s="50">
        <f>SUM(C12:C15)</f>
        <v>12721</v>
      </c>
      <c r="D11" s="45">
        <f t="shared" si="0"/>
        <v>25.7</v>
      </c>
      <c r="E11" s="50">
        <f>SUM(E12:E15)</f>
        <v>11763</v>
      </c>
      <c r="F11" s="45">
        <f t="shared" si="0"/>
        <v>20.6</v>
      </c>
      <c r="G11" s="50">
        <f>SUM(G12:G15)</f>
        <v>12353</v>
      </c>
      <c r="H11" s="45">
        <f t="shared" si="0"/>
        <v>19.8</v>
      </c>
      <c r="I11" s="50">
        <f>SUM(I12:I15)</f>
        <v>7204</v>
      </c>
      <c r="J11" s="45">
        <f t="shared" si="0"/>
        <v>17.899999999999999</v>
      </c>
      <c r="K11" s="50">
        <f>SUM(K12:K15)</f>
        <v>9933</v>
      </c>
      <c r="L11" s="45">
        <f t="shared" si="0"/>
        <v>20.9</v>
      </c>
      <c r="M11" s="50">
        <f>SUM(M12:M15)</f>
        <v>8055</v>
      </c>
      <c r="N11" s="45">
        <f t="shared" si="0"/>
        <v>18.2</v>
      </c>
      <c r="O11" s="50">
        <f>SUM(O12:O15)</f>
        <v>115937</v>
      </c>
      <c r="P11" s="45">
        <f t="shared" si="0"/>
        <v>23.1</v>
      </c>
      <c r="Q11" s="50">
        <f>SUM(Q12:Q15)</f>
        <v>98325</v>
      </c>
      <c r="R11" s="45">
        <f t="shared" si="0"/>
        <v>19.8</v>
      </c>
      <c r="S11" s="50">
        <f>SUM(S12:S15)</f>
        <v>163185</v>
      </c>
      <c r="T11" s="45">
        <f t="shared" si="1"/>
        <v>22.5</v>
      </c>
      <c r="U11" s="50">
        <f>SUM(U12:U15)</f>
        <v>138010</v>
      </c>
      <c r="V11" s="45">
        <f t="shared" si="1"/>
        <v>19.600000000000001</v>
      </c>
    </row>
    <row r="12" spans="1:22" x14ac:dyDescent="0.25">
      <c r="B12" s="41" t="s">
        <v>11</v>
      </c>
      <c r="C12" s="50">
        <v>1133</v>
      </c>
      <c r="D12" s="45">
        <f t="shared" si="0"/>
        <v>2.2999999999999998</v>
      </c>
      <c r="E12" s="41">
        <v>883</v>
      </c>
      <c r="F12" s="45">
        <f t="shared" si="0"/>
        <v>1.5</v>
      </c>
      <c r="G12" s="50">
        <v>3816</v>
      </c>
      <c r="H12" s="45">
        <f t="shared" si="0"/>
        <v>6.1</v>
      </c>
      <c r="I12" s="50">
        <v>2128</v>
      </c>
      <c r="J12" s="45">
        <f t="shared" si="0"/>
        <v>5.3</v>
      </c>
      <c r="K12" s="50">
        <v>2309</v>
      </c>
      <c r="L12" s="45">
        <f t="shared" si="0"/>
        <v>4.8</v>
      </c>
      <c r="M12" s="50">
        <v>2176</v>
      </c>
      <c r="N12" s="45">
        <f t="shared" si="0"/>
        <v>4.9000000000000004</v>
      </c>
      <c r="O12" s="50">
        <v>26937</v>
      </c>
      <c r="P12" s="45">
        <f t="shared" si="0"/>
        <v>5.4</v>
      </c>
      <c r="Q12" s="50">
        <v>21861</v>
      </c>
      <c r="R12" s="45">
        <f t="shared" si="0"/>
        <v>4.4000000000000004</v>
      </c>
      <c r="S12" s="50">
        <v>35639</v>
      </c>
      <c r="T12" s="45">
        <f t="shared" si="1"/>
        <v>4.9000000000000004</v>
      </c>
      <c r="U12" s="50">
        <v>28309</v>
      </c>
      <c r="V12" s="68">
        <f t="shared" si="1"/>
        <v>4</v>
      </c>
    </row>
    <row r="13" spans="1:22" x14ac:dyDescent="0.25">
      <c r="B13" s="41" t="s">
        <v>10</v>
      </c>
      <c r="C13" s="50">
        <v>3324</v>
      </c>
      <c r="D13" s="45">
        <f t="shared" si="0"/>
        <v>6.7</v>
      </c>
      <c r="E13" s="50">
        <v>3183</v>
      </c>
      <c r="F13" s="45">
        <f t="shared" si="0"/>
        <v>5.6</v>
      </c>
      <c r="G13" s="50">
        <v>2440</v>
      </c>
      <c r="H13" s="45">
        <f t="shared" si="0"/>
        <v>3.9</v>
      </c>
      <c r="I13" s="50">
        <v>1448</v>
      </c>
      <c r="J13" s="45">
        <f t="shared" si="0"/>
        <v>3.6</v>
      </c>
      <c r="K13" s="50">
        <v>2028</v>
      </c>
      <c r="L13" s="45">
        <f t="shared" si="0"/>
        <v>4.3</v>
      </c>
      <c r="M13" s="50">
        <v>1660</v>
      </c>
      <c r="N13" s="45">
        <f t="shared" si="0"/>
        <v>3.8</v>
      </c>
      <c r="O13" s="50">
        <v>19793</v>
      </c>
      <c r="P13" s="45">
        <f t="shared" si="0"/>
        <v>3.9</v>
      </c>
      <c r="Q13" s="50">
        <v>18708</v>
      </c>
      <c r="R13" s="45">
        <f t="shared" si="0"/>
        <v>3.8</v>
      </c>
      <c r="S13" s="50">
        <v>29881</v>
      </c>
      <c r="T13" s="45">
        <f t="shared" si="1"/>
        <v>4.0999999999999996</v>
      </c>
      <c r="U13" s="50">
        <v>27301</v>
      </c>
      <c r="V13" s="45">
        <f t="shared" si="1"/>
        <v>3.9</v>
      </c>
    </row>
    <row r="14" spans="1:22" x14ac:dyDescent="0.25">
      <c r="B14" s="41" t="s">
        <v>9</v>
      </c>
      <c r="C14" s="50">
        <v>1667</v>
      </c>
      <c r="D14" s="45">
        <f t="shared" si="0"/>
        <v>3.4</v>
      </c>
      <c r="E14" s="50">
        <v>1412</v>
      </c>
      <c r="F14" s="45">
        <f t="shared" si="0"/>
        <v>2.5</v>
      </c>
      <c r="G14" s="50">
        <v>2904</v>
      </c>
      <c r="H14" s="45">
        <f t="shared" si="0"/>
        <v>4.7</v>
      </c>
      <c r="I14" s="50">
        <v>1684</v>
      </c>
      <c r="J14" s="45">
        <f t="shared" si="0"/>
        <v>4.2</v>
      </c>
      <c r="K14" s="50">
        <v>2207</v>
      </c>
      <c r="L14" s="45">
        <f t="shared" si="0"/>
        <v>4.5999999999999996</v>
      </c>
      <c r="M14" s="50">
        <v>1682</v>
      </c>
      <c r="N14" s="45">
        <f t="shared" si="0"/>
        <v>3.8</v>
      </c>
      <c r="O14" s="50">
        <v>26440</v>
      </c>
      <c r="P14" s="45">
        <f t="shared" si="0"/>
        <v>5.3</v>
      </c>
      <c r="Q14" s="50">
        <v>19454</v>
      </c>
      <c r="R14" s="45">
        <f t="shared" si="0"/>
        <v>3.9</v>
      </c>
      <c r="S14" s="50">
        <v>35613</v>
      </c>
      <c r="T14" s="45">
        <f t="shared" si="1"/>
        <v>4.9000000000000004</v>
      </c>
      <c r="U14" s="50">
        <v>26443</v>
      </c>
      <c r="V14" s="45">
        <f t="shared" si="1"/>
        <v>3.8</v>
      </c>
    </row>
    <row r="15" spans="1:22" x14ac:dyDescent="0.25">
      <c r="B15" s="41" t="s">
        <v>8</v>
      </c>
      <c r="C15" s="50">
        <v>6597</v>
      </c>
      <c r="D15" s="45">
        <f t="shared" si="0"/>
        <v>13.3</v>
      </c>
      <c r="E15" s="50">
        <v>6285</v>
      </c>
      <c r="F15" s="68">
        <f t="shared" si="0"/>
        <v>11</v>
      </c>
      <c r="G15" s="50">
        <v>3193</v>
      </c>
      <c r="H15" s="45">
        <f t="shared" si="0"/>
        <v>5.0999999999999996</v>
      </c>
      <c r="I15" s="50">
        <v>1944</v>
      </c>
      <c r="J15" s="45">
        <f t="shared" si="0"/>
        <v>4.8</v>
      </c>
      <c r="K15" s="50">
        <v>3389</v>
      </c>
      <c r="L15" s="45">
        <f t="shared" si="0"/>
        <v>7.1</v>
      </c>
      <c r="M15" s="50">
        <v>2537</v>
      </c>
      <c r="N15" s="45">
        <f t="shared" si="0"/>
        <v>5.7</v>
      </c>
      <c r="O15" s="50">
        <v>42767</v>
      </c>
      <c r="P15" s="45">
        <f t="shared" si="0"/>
        <v>8.5</v>
      </c>
      <c r="Q15" s="50">
        <v>38302</v>
      </c>
      <c r="R15" s="45">
        <f t="shared" si="0"/>
        <v>7.7</v>
      </c>
      <c r="S15" s="50">
        <v>62052</v>
      </c>
      <c r="T15" s="45">
        <f t="shared" si="1"/>
        <v>8.5</v>
      </c>
      <c r="U15" s="50">
        <v>55957</v>
      </c>
      <c r="V15" s="68">
        <f t="shared" si="1"/>
        <v>8</v>
      </c>
    </row>
    <row r="16" spans="1:22" x14ac:dyDescent="0.25">
      <c r="A16" s="41" t="s">
        <v>13</v>
      </c>
      <c r="C16" s="50">
        <f>SUM(C17:C20)</f>
        <v>18336</v>
      </c>
      <c r="D16" s="68">
        <f t="shared" si="0"/>
        <v>37</v>
      </c>
      <c r="E16" s="50">
        <f>SUM(E17:E20)</f>
        <v>15186</v>
      </c>
      <c r="F16" s="45">
        <f t="shared" si="0"/>
        <v>26.6</v>
      </c>
      <c r="G16" s="50">
        <f>SUM(G17:G20)</f>
        <v>38018</v>
      </c>
      <c r="H16" s="45">
        <f t="shared" si="0"/>
        <v>60.9</v>
      </c>
      <c r="I16" s="50">
        <f>SUM(I17:I20)</f>
        <v>21937</v>
      </c>
      <c r="J16" s="45">
        <f t="shared" si="0"/>
        <v>54.6</v>
      </c>
      <c r="K16" s="50">
        <f>SUM(K17:K20)</f>
        <v>25698</v>
      </c>
      <c r="L16" s="68">
        <f t="shared" si="0"/>
        <v>54</v>
      </c>
      <c r="M16" s="50">
        <f>SUM(M17:M20)</f>
        <v>22724</v>
      </c>
      <c r="N16" s="45">
        <f t="shared" si="0"/>
        <v>51.4</v>
      </c>
      <c r="O16" s="50">
        <f>SUM(O17:O20)</f>
        <v>257590</v>
      </c>
      <c r="P16" s="45">
        <f t="shared" si="0"/>
        <v>51.3</v>
      </c>
      <c r="Q16" s="50">
        <f>SUM(Q17:Q20)</f>
        <v>225753</v>
      </c>
      <c r="R16" s="45">
        <f t="shared" si="0"/>
        <v>45.4</v>
      </c>
      <c r="S16" s="50">
        <f>SUM(S17:S20)</f>
        <v>377730</v>
      </c>
      <c r="T16" s="68">
        <f t="shared" si="1"/>
        <v>52</v>
      </c>
      <c r="U16" s="50">
        <f>SUM(U17:U20)</f>
        <v>318598</v>
      </c>
      <c r="V16" s="45">
        <f t="shared" si="1"/>
        <v>45.3</v>
      </c>
    </row>
    <row r="17" spans="1:22" x14ac:dyDescent="0.25">
      <c r="B17" s="41" t="s">
        <v>11</v>
      </c>
      <c r="C17" s="50">
        <v>6279</v>
      </c>
      <c r="D17" s="45">
        <f t="shared" si="0"/>
        <v>12.7</v>
      </c>
      <c r="E17" s="50">
        <v>4726</v>
      </c>
      <c r="F17" s="45">
        <f t="shared" si="0"/>
        <v>8.3000000000000007</v>
      </c>
      <c r="G17" s="50">
        <v>15842</v>
      </c>
      <c r="H17" s="45">
        <f t="shared" si="0"/>
        <v>25.4</v>
      </c>
      <c r="I17" s="50">
        <v>9195</v>
      </c>
      <c r="J17" s="45">
        <f t="shared" si="0"/>
        <v>22.9</v>
      </c>
      <c r="K17" s="50">
        <v>10443</v>
      </c>
      <c r="L17" s="45">
        <f t="shared" si="0"/>
        <v>21.9</v>
      </c>
      <c r="M17" s="50">
        <v>9781</v>
      </c>
      <c r="N17" s="45">
        <f t="shared" si="0"/>
        <v>22.1</v>
      </c>
      <c r="O17" s="50">
        <v>100137</v>
      </c>
      <c r="P17" s="45">
        <f t="shared" si="0"/>
        <v>19.899999999999999</v>
      </c>
      <c r="Q17" s="50">
        <v>85902</v>
      </c>
      <c r="R17" s="45">
        <f t="shared" si="0"/>
        <v>17.3</v>
      </c>
      <c r="S17" s="50">
        <v>143101</v>
      </c>
      <c r="T17" s="45">
        <f t="shared" si="1"/>
        <v>19.7</v>
      </c>
      <c r="U17" s="50">
        <v>118624</v>
      </c>
      <c r="V17" s="45">
        <f t="shared" si="1"/>
        <v>16.899999999999999</v>
      </c>
    </row>
    <row r="18" spans="1:22" x14ac:dyDescent="0.25">
      <c r="B18" s="41" t="s">
        <v>10</v>
      </c>
      <c r="C18" s="50">
        <v>3350</v>
      </c>
      <c r="D18" s="68">
        <f t="shared" si="0"/>
        <v>6.8</v>
      </c>
      <c r="E18" s="50">
        <v>2882</v>
      </c>
      <c r="F18" s="68">
        <f t="shared" si="0"/>
        <v>5.0999999999999996</v>
      </c>
      <c r="G18" s="50">
        <v>5693</v>
      </c>
      <c r="H18" s="68">
        <f t="shared" si="0"/>
        <v>9.1</v>
      </c>
      <c r="I18" s="50">
        <v>3496</v>
      </c>
      <c r="J18" s="68">
        <f t="shared" si="0"/>
        <v>8.6999999999999993</v>
      </c>
      <c r="K18" s="50">
        <v>4360</v>
      </c>
      <c r="L18" s="68">
        <f t="shared" si="0"/>
        <v>9.1999999999999993</v>
      </c>
      <c r="M18" s="50">
        <v>4070</v>
      </c>
      <c r="N18" s="68">
        <f t="shared" si="0"/>
        <v>9.1999999999999993</v>
      </c>
      <c r="O18" s="50">
        <v>36943</v>
      </c>
      <c r="P18" s="68">
        <f t="shared" si="0"/>
        <v>7.4</v>
      </c>
      <c r="Q18" s="50">
        <v>34661</v>
      </c>
      <c r="R18" s="68">
        <f t="shared" si="0"/>
        <v>7</v>
      </c>
      <c r="S18" s="50">
        <v>56676</v>
      </c>
      <c r="T18" s="68">
        <f t="shared" si="1"/>
        <v>7.8</v>
      </c>
      <c r="U18" s="50">
        <v>50395</v>
      </c>
      <c r="V18" s="68">
        <f t="shared" si="1"/>
        <v>7.2</v>
      </c>
    </row>
    <row r="19" spans="1:22" x14ac:dyDescent="0.25">
      <c r="B19" s="41" t="s">
        <v>9</v>
      </c>
      <c r="C19" s="50">
        <v>5017</v>
      </c>
      <c r="D19" s="45">
        <f t="shared" si="0"/>
        <v>10.1</v>
      </c>
      <c r="E19" s="50">
        <v>4247</v>
      </c>
      <c r="F19" s="45">
        <f t="shared" si="0"/>
        <v>7.4</v>
      </c>
      <c r="G19" s="50">
        <v>12319</v>
      </c>
      <c r="H19" s="45">
        <f t="shared" si="0"/>
        <v>19.7</v>
      </c>
      <c r="I19" s="50">
        <v>6946</v>
      </c>
      <c r="J19" s="45">
        <f t="shared" si="0"/>
        <v>17.3</v>
      </c>
      <c r="K19" s="50">
        <v>7887</v>
      </c>
      <c r="L19" s="45">
        <f t="shared" si="0"/>
        <v>16.600000000000001</v>
      </c>
      <c r="M19" s="50">
        <v>6288</v>
      </c>
      <c r="N19" s="45">
        <f t="shared" si="0"/>
        <v>14.2</v>
      </c>
      <c r="O19" s="50">
        <v>81582</v>
      </c>
      <c r="P19" s="45">
        <f t="shared" si="0"/>
        <v>16.2</v>
      </c>
      <c r="Q19" s="50">
        <v>65778</v>
      </c>
      <c r="R19" s="45">
        <f t="shared" si="0"/>
        <v>13.2</v>
      </c>
      <c r="S19" s="50">
        <v>121164</v>
      </c>
      <c r="T19" s="45">
        <f t="shared" si="1"/>
        <v>16.7</v>
      </c>
      <c r="U19" s="50">
        <v>94954</v>
      </c>
      <c r="V19" s="45">
        <f t="shared" si="1"/>
        <v>13.5</v>
      </c>
    </row>
    <row r="20" spans="1:22" x14ac:dyDescent="0.25">
      <c r="B20" s="41" t="s">
        <v>8</v>
      </c>
      <c r="C20" s="50">
        <v>3690</v>
      </c>
      <c r="D20" s="45">
        <f t="shared" si="0"/>
        <v>7.4</v>
      </c>
      <c r="E20" s="50">
        <v>3331</v>
      </c>
      <c r="F20" s="45">
        <f t="shared" si="0"/>
        <v>5.8</v>
      </c>
      <c r="G20" s="50">
        <v>4164</v>
      </c>
      <c r="H20" s="45">
        <f t="shared" si="0"/>
        <v>6.7</v>
      </c>
      <c r="I20" s="50">
        <v>2300</v>
      </c>
      <c r="J20" s="45">
        <f t="shared" si="0"/>
        <v>5.7</v>
      </c>
      <c r="K20" s="50">
        <v>3008</v>
      </c>
      <c r="L20" s="45">
        <f t="shared" si="0"/>
        <v>6.3</v>
      </c>
      <c r="M20" s="50">
        <v>2585</v>
      </c>
      <c r="N20" s="45">
        <f t="shared" si="0"/>
        <v>5.9</v>
      </c>
      <c r="O20" s="50">
        <v>38928</v>
      </c>
      <c r="P20" s="45">
        <f t="shared" si="0"/>
        <v>7.7</v>
      </c>
      <c r="Q20" s="50">
        <v>39412</v>
      </c>
      <c r="R20" s="45">
        <f t="shared" si="0"/>
        <v>7.9</v>
      </c>
      <c r="S20" s="50">
        <v>56789</v>
      </c>
      <c r="T20" s="45">
        <f t="shared" si="1"/>
        <v>7.8</v>
      </c>
      <c r="U20" s="50">
        <v>54625</v>
      </c>
      <c r="V20" s="45">
        <f t="shared" si="1"/>
        <v>7.8</v>
      </c>
    </row>
    <row r="21" spans="1:22" x14ac:dyDescent="0.25">
      <c r="A21" s="41" t="s">
        <v>14</v>
      </c>
      <c r="C21" s="50">
        <f t="shared" ref="C21:V21" si="2">SUM(C6,C11,C16)</f>
        <v>49574</v>
      </c>
      <c r="D21" s="68">
        <f t="shared" si="2"/>
        <v>100.1</v>
      </c>
      <c r="E21" s="50">
        <f t="shared" si="2"/>
        <v>57041</v>
      </c>
      <c r="F21" s="68">
        <f t="shared" si="2"/>
        <v>100</v>
      </c>
      <c r="G21" s="50">
        <f t="shared" si="2"/>
        <v>62439</v>
      </c>
      <c r="H21" s="68">
        <f t="shared" si="2"/>
        <v>100</v>
      </c>
      <c r="I21" s="50">
        <f t="shared" si="2"/>
        <v>40149</v>
      </c>
      <c r="J21" s="68">
        <f t="shared" si="2"/>
        <v>99.9</v>
      </c>
      <c r="K21" s="50">
        <f t="shared" si="2"/>
        <v>47619</v>
      </c>
      <c r="L21" s="68">
        <f t="shared" si="2"/>
        <v>100.1</v>
      </c>
      <c r="M21" s="50">
        <f t="shared" si="2"/>
        <v>44169</v>
      </c>
      <c r="N21" s="68">
        <f t="shared" si="2"/>
        <v>99.9</v>
      </c>
      <c r="O21" s="50">
        <f t="shared" si="2"/>
        <v>502603</v>
      </c>
      <c r="P21" s="68">
        <f t="shared" si="2"/>
        <v>100.1</v>
      </c>
      <c r="Q21" s="50">
        <f t="shared" si="2"/>
        <v>497243</v>
      </c>
      <c r="R21" s="68">
        <f t="shared" si="2"/>
        <v>100</v>
      </c>
      <c r="S21" s="50">
        <f t="shared" si="2"/>
        <v>726395</v>
      </c>
      <c r="T21" s="68">
        <f t="shared" si="2"/>
        <v>100</v>
      </c>
      <c r="U21" s="50">
        <f t="shared" si="2"/>
        <v>703675</v>
      </c>
      <c r="V21" s="68">
        <f t="shared" si="2"/>
        <v>100</v>
      </c>
    </row>
    <row r="22" spans="1:22" x14ac:dyDescent="0.25">
      <c r="A22" s="41" t="s">
        <v>15</v>
      </c>
      <c r="D22" s="68">
        <f>ROUND(100*C21/($S21+$U21),1)</f>
        <v>3.5</v>
      </c>
      <c r="F22" s="68">
        <f>ROUND(100*E21/($S21+$U21),1)</f>
        <v>4</v>
      </c>
      <c r="H22" s="68">
        <f>ROUND(100*G21/($S21+$U21),1)</f>
        <v>4.4000000000000004</v>
      </c>
      <c r="J22" s="68">
        <f>ROUND(100*I21/($S21+$U21),1)</f>
        <v>2.8</v>
      </c>
      <c r="L22" s="68">
        <f>ROUND(100*K21/($S21+$U21),1)</f>
        <v>3.3</v>
      </c>
      <c r="N22" s="68">
        <f>ROUND(100*M21/($S21+$U21),1)</f>
        <v>3.1</v>
      </c>
      <c r="P22" s="68">
        <f>ROUND(100*O21/($S21+$U21),1)</f>
        <v>35.1</v>
      </c>
      <c r="R22" s="68">
        <f>ROUND(100*Q21/($S21+$U21),1)</f>
        <v>34.799999999999997</v>
      </c>
      <c r="T22" s="68">
        <f>ROUND(100*S21/($S21+$U21),1)</f>
        <v>50.8</v>
      </c>
      <c r="V22" s="68">
        <f>ROUND(100*U21/($S21+$U21),1)</f>
        <v>49.2</v>
      </c>
    </row>
    <row r="24" spans="1:22" ht="15.6" x14ac:dyDescent="0.3">
      <c r="A24" s="24" t="s">
        <v>16</v>
      </c>
    </row>
    <row r="25" spans="1:22" x14ac:dyDescent="0.25">
      <c r="A25" s="41" t="s">
        <v>24</v>
      </c>
    </row>
    <row r="26" spans="1:22" x14ac:dyDescent="0.25">
      <c r="A26" s="7" t="s">
        <v>19</v>
      </c>
      <c r="B26" s="7"/>
      <c r="C26" s="7"/>
      <c r="D26" s="7"/>
      <c r="E26" s="7"/>
      <c r="F26" s="7"/>
      <c r="G26" s="7"/>
      <c r="H26" s="7"/>
      <c r="I26" s="7"/>
      <c r="J26" s="7"/>
      <c r="K26" s="7"/>
      <c r="L26" s="7"/>
    </row>
    <row r="27" spans="1:22" x14ac:dyDescent="0.25">
      <c r="A27" s="7" t="s">
        <v>17</v>
      </c>
      <c r="B27" s="7"/>
      <c r="C27" s="7"/>
      <c r="D27" s="7"/>
      <c r="E27" s="7"/>
      <c r="F27" s="7"/>
      <c r="G27" s="7"/>
      <c r="H27" s="7"/>
      <c r="I27" s="7"/>
      <c r="J27" s="7"/>
      <c r="K27" s="7"/>
      <c r="L27" s="7"/>
    </row>
    <row r="28" spans="1:22" x14ac:dyDescent="0.25">
      <c r="A28" s="41" t="s">
        <v>18</v>
      </c>
    </row>
  </sheetData>
  <mergeCells count="15">
    <mergeCell ref="M4:N4"/>
    <mergeCell ref="O4:P4"/>
    <mergeCell ref="Q4:R4"/>
    <mergeCell ref="S4:T4"/>
    <mergeCell ref="U4:V4"/>
    <mergeCell ref="C3:F3"/>
    <mergeCell ref="G3:J3"/>
    <mergeCell ref="K3:N3"/>
    <mergeCell ref="O3:R3"/>
    <mergeCell ref="S3:V3"/>
    <mergeCell ref="C4:D4"/>
    <mergeCell ref="E4:F4"/>
    <mergeCell ref="G4:H4"/>
    <mergeCell ref="I4:J4"/>
    <mergeCell ref="K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F67B-9BD8-48DB-840F-7652E3343787}">
  <dimension ref="A1:L27"/>
  <sheetViews>
    <sheetView workbookViewId="0">
      <selection activeCell="A2" sqref="A2"/>
    </sheetView>
  </sheetViews>
  <sheetFormatPr defaultRowHeight="15" x14ac:dyDescent="0.25"/>
  <cols>
    <col min="1" max="1" width="3.77734375" style="2" customWidth="1"/>
    <col min="2" max="2" width="30.77734375" style="2" customWidth="1"/>
    <col min="3" max="3" width="8.88671875" style="2"/>
    <col min="4" max="4" width="7.77734375" style="2" customWidth="1"/>
    <col min="5" max="5" width="9" style="2" bestFit="1" customWidth="1"/>
    <col min="6" max="6" width="7.77734375" style="2" customWidth="1"/>
    <col min="7" max="7" width="8.88671875" style="2"/>
    <col min="8" max="8" width="7.77734375" style="2" customWidth="1"/>
    <col min="9" max="9" width="10.88671875" style="2" bestFit="1" customWidth="1"/>
    <col min="10" max="10" width="7.77734375" style="2" customWidth="1"/>
    <col min="11" max="11" width="10.88671875" style="2" bestFit="1" customWidth="1"/>
    <col min="12" max="12" width="7.77734375" style="2" customWidth="1"/>
    <col min="13" max="16384" width="8.88671875" style="2"/>
  </cols>
  <sheetData>
    <row r="1" spans="1:12" ht="15.6" x14ac:dyDescent="0.3">
      <c r="A1" s="1" t="s">
        <v>29</v>
      </c>
    </row>
    <row r="3" spans="1:12" ht="30" customHeight="1" x14ac:dyDescent="0.3">
      <c r="C3" s="28" t="s">
        <v>21</v>
      </c>
      <c r="D3" s="28"/>
      <c r="E3" s="28" t="s">
        <v>1</v>
      </c>
      <c r="F3" s="28"/>
      <c r="G3" s="28" t="s">
        <v>2</v>
      </c>
      <c r="H3" s="28"/>
      <c r="I3" s="29" t="s">
        <v>3</v>
      </c>
      <c r="J3" s="29"/>
      <c r="K3" s="29" t="s">
        <v>4</v>
      </c>
      <c r="L3" s="29"/>
    </row>
    <row r="4" spans="1:12" ht="15.6" x14ac:dyDescent="0.3">
      <c r="C4" s="13" t="s">
        <v>5</v>
      </c>
      <c r="D4" s="13" t="s">
        <v>6</v>
      </c>
      <c r="E4" s="13" t="s">
        <v>5</v>
      </c>
      <c r="F4" s="13" t="s">
        <v>6</v>
      </c>
      <c r="G4" s="13" t="s">
        <v>5</v>
      </c>
      <c r="H4" s="13" t="s">
        <v>6</v>
      </c>
      <c r="I4" s="13" t="s">
        <v>5</v>
      </c>
      <c r="J4" s="13" t="s">
        <v>6</v>
      </c>
      <c r="K4" s="13" t="s">
        <v>5</v>
      </c>
      <c r="L4" s="13" t="s">
        <v>6</v>
      </c>
    </row>
    <row r="5" spans="1:12" x14ac:dyDescent="0.25">
      <c r="A5" s="2" t="s">
        <v>7</v>
      </c>
      <c r="C5" s="4">
        <f>SUM(C6:C9)</f>
        <v>30662</v>
      </c>
      <c r="D5" s="6">
        <f>ROUND(100*C5/C$20,1)</f>
        <v>45</v>
      </c>
      <c r="E5" s="4">
        <f>SUM(E6:E9)</f>
        <v>20866</v>
      </c>
      <c r="F5" s="6">
        <f>ROUND(100*E5/E$20,1)</f>
        <v>27.6</v>
      </c>
      <c r="G5" s="4">
        <f>SUM(G6:G9)</f>
        <v>19164</v>
      </c>
      <c r="H5" s="5">
        <f>ROUND(100*G5/G$20,1)</f>
        <v>32.6</v>
      </c>
      <c r="I5" s="4">
        <f>SUM(I6:I9)</f>
        <v>332330</v>
      </c>
      <c r="J5" s="5">
        <f>ROUND(100*I5/I$20,1)</f>
        <v>34.1</v>
      </c>
      <c r="K5" s="4">
        <f>SUM(K6:K9)</f>
        <v>421695</v>
      </c>
      <c r="L5" s="6">
        <f>ROUND(100*K5/K$20,1)</f>
        <v>32.9</v>
      </c>
    </row>
    <row r="6" spans="1:12" x14ac:dyDescent="0.25">
      <c r="B6" s="2" t="s">
        <v>11</v>
      </c>
      <c r="C6" s="4">
        <v>3122</v>
      </c>
      <c r="D6" s="6">
        <f t="shared" ref="D6:F19" si="0">ROUND(100*C6/C$20,1)</f>
        <v>4.5999999999999996</v>
      </c>
      <c r="E6" s="4">
        <v>4296</v>
      </c>
      <c r="F6" s="5">
        <f t="shared" si="0"/>
        <v>5.7</v>
      </c>
      <c r="G6" s="4">
        <v>4324</v>
      </c>
      <c r="H6" s="5">
        <f t="shared" ref="H6:H19" si="1">ROUND(100*G6/G$20,1)</f>
        <v>7.4</v>
      </c>
      <c r="I6" s="4">
        <v>52746</v>
      </c>
      <c r="J6" s="5">
        <f t="shared" ref="J6:J19" si="2">ROUND(100*I6/I$20,1)</f>
        <v>5.4</v>
      </c>
      <c r="K6" s="4">
        <v>67366</v>
      </c>
      <c r="L6" s="6">
        <f t="shared" ref="L6:L19" si="3">ROUND(100*K6/K$20,1)</f>
        <v>5.3</v>
      </c>
    </row>
    <row r="7" spans="1:12" x14ac:dyDescent="0.25">
      <c r="B7" s="2" t="s">
        <v>10</v>
      </c>
      <c r="C7" s="4">
        <v>4364</v>
      </c>
      <c r="D7" s="5">
        <f t="shared" si="0"/>
        <v>6.4</v>
      </c>
      <c r="E7" s="4">
        <v>3732</v>
      </c>
      <c r="F7" s="5">
        <f t="shared" si="0"/>
        <v>4.9000000000000004</v>
      </c>
      <c r="G7" s="4">
        <v>4199</v>
      </c>
      <c r="H7" s="5">
        <f t="shared" si="1"/>
        <v>7.1</v>
      </c>
      <c r="I7" s="4">
        <v>53997</v>
      </c>
      <c r="J7" s="5">
        <f t="shared" si="2"/>
        <v>5.5</v>
      </c>
      <c r="K7" s="4">
        <v>68745</v>
      </c>
      <c r="L7" s="6">
        <f t="shared" si="3"/>
        <v>5.4</v>
      </c>
    </row>
    <row r="8" spans="1:12" x14ac:dyDescent="0.25">
      <c r="B8" s="2" t="s">
        <v>9</v>
      </c>
      <c r="C8" s="4">
        <v>7749</v>
      </c>
      <c r="D8" s="5">
        <f t="shared" si="0"/>
        <v>11.4</v>
      </c>
      <c r="E8" s="4">
        <v>6508</v>
      </c>
      <c r="F8" s="5">
        <f t="shared" si="0"/>
        <v>8.6</v>
      </c>
      <c r="G8" s="4">
        <v>4853</v>
      </c>
      <c r="H8" s="5">
        <f t="shared" si="1"/>
        <v>8.1999999999999993</v>
      </c>
      <c r="I8" s="4">
        <v>90063</v>
      </c>
      <c r="J8" s="5">
        <f t="shared" si="2"/>
        <v>9.3000000000000007</v>
      </c>
      <c r="K8" s="4">
        <v>112633</v>
      </c>
      <c r="L8" s="6">
        <f t="shared" si="3"/>
        <v>8.8000000000000007</v>
      </c>
    </row>
    <row r="9" spans="1:12" x14ac:dyDescent="0.25">
      <c r="B9" s="2" t="s">
        <v>8</v>
      </c>
      <c r="C9" s="4">
        <v>15427</v>
      </c>
      <c r="D9" s="6">
        <f t="shared" si="0"/>
        <v>22.7</v>
      </c>
      <c r="E9" s="4">
        <v>6330</v>
      </c>
      <c r="F9" s="5">
        <f t="shared" si="0"/>
        <v>8.4</v>
      </c>
      <c r="G9" s="4">
        <v>5788</v>
      </c>
      <c r="H9" s="5">
        <f t="shared" si="1"/>
        <v>9.8000000000000007</v>
      </c>
      <c r="I9" s="4">
        <v>135524</v>
      </c>
      <c r="J9" s="5">
        <f t="shared" si="2"/>
        <v>13.9</v>
      </c>
      <c r="K9" s="4">
        <v>172951</v>
      </c>
      <c r="L9" s="6">
        <f t="shared" si="3"/>
        <v>13.5</v>
      </c>
    </row>
    <row r="10" spans="1:12" x14ac:dyDescent="0.25">
      <c r="A10" s="2" t="s">
        <v>12</v>
      </c>
      <c r="C10" s="4">
        <f>SUM(C11:C14)</f>
        <v>14835</v>
      </c>
      <c r="D10" s="5">
        <f t="shared" si="0"/>
        <v>21.8</v>
      </c>
      <c r="E10" s="4">
        <f>SUM(E11:E14)</f>
        <v>13791</v>
      </c>
      <c r="F10" s="5">
        <f t="shared" si="0"/>
        <v>18.2</v>
      </c>
      <c r="G10" s="4">
        <f>SUM(G11:G14)</f>
        <v>9622</v>
      </c>
      <c r="H10" s="5">
        <f t="shared" si="1"/>
        <v>16.399999999999999</v>
      </c>
      <c r="I10" s="4">
        <f>SUM(I11:I14)</f>
        <v>181733</v>
      </c>
      <c r="J10" s="5">
        <f t="shared" si="2"/>
        <v>18.7</v>
      </c>
      <c r="K10" s="4">
        <f>SUM(K11:K14)</f>
        <v>237495</v>
      </c>
      <c r="L10" s="5">
        <f t="shared" si="3"/>
        <v>18.5</v>
      </c>
    </row>
    <row r="11" spans="1:12" x14ac:dyDescent="0.25">
      <c r="B11" s="2" t="s">
        <v>11</v>
      </c>
      <c r="C11" s="4">
        <v>1456</v>
      </c>
      <c r="D11" s="5">
        <f t="shared" si="0"/>
        <v>2.1</v>
      </c>
      <c r="E11" s="4">
        <v>4770</v>
      </c>
      <c r="F11" s="5">
        <f t="shared" si="0"/>
        <v>6.3</v>
      </c>
      <c r="G11" s="4">
        <v>2623</v>
      </c>
      <c r="H11" s="5">
        <f t="shared" si="1"/>
        <v>4.5</v>
      </c>
      <c r="I11" s="4">
        <v>50275</v>
      </c>
      <c r="J11" s="5">
        <f t="shared" si="2"/>
        <v>5.2</v>
      </c>
      <c r="K11" s="4">
        <v>60365</v>
      </c>
      <c r="L11" s="5">
        <f t="shared" si="3"/>
        <v>4.7</v>
      </c>
    </row>
    <row r="12" spans="1:12" x14ac:dyDescent="0.25">
      <c r="B12" s="2" t="s">
        <v>10</v>
      </c>
      <c r="C12" s="4">
        <v>3844</v>
      </c>
      <c r="D12" s="6">
        <f t="shared" si="0"/>
        <v>5.6</v>
      </c>
      <c r="E12" s="4">
        <v>3275</v>
      </c>
      <c r="F12" s="5">
        <f t="shared" si="0"/>
        <v>4.3</v>
      </c>
      <c r="G12" s="4">
        <v>2507</v>
      </c>
      <c r="H12" s="5">
        <f t="shared" si="1"/>
        <v>4.3</v>
      </c>
      <c r="I12" s="4">
        <v>37352</v>
      </c>
      <c r="J12" s="5">
        <f t="shared" si="2"/>
        <v>3.8</v>
      </c>
      <c r="K12" s="4">
        <v>50020</v>
      </c>
      <c r="L12" s="5">
        <f t="shared" si="3"/>
        <v>3.9</v>
      </c>
    </row>
    <row r="13" spans="1:12" x14ac:dyDescent="0.25">
      <c r="B13" s="2" t="s">
        <v>9</v>
      </c>
      <c r="C13" s="4">
        <v>1565</v>
      </c>
      <c r="D13" s="5">
        <f t="shared" si="0"/>
        <v>2.2999999999999998</v>
      </c>
      <c r="E13" s="4">
        <v>2682</v>
      </c>
      <c r="F13" s="5">
        <f t="shared" si="0"/>
        <v>3.5</v>
      </c>
      <c r="G13" s="4">
        <v>1678</v>
      </c>
      <c r="H13" s="6">
        <f t="shared" si="1"/>
        <v>2.9</v>
      </c>
      <c r="I13" s="4">
        <v>30910</v>
      </c>
      <c r="J13" s="5">
        <f t="shared" si="2"/>
        <v>3.2</v>
      </c>
      <c r="K13" s="4">
        <v>38420</v>
      </c>
      <c r="L13" s="6">
        <f t="shared" si="3"/>
        <v>3</v>
      </c>
    </row>
    <row r="14" spans="1:12" x14ac:dyDescent="0.25">
      <c r="B14" s="2" t="s">
        <v>8</v>
      </c>
      <c r="C14" s="4">
        <v>7970</v>
      </c>
      <c r="D14" s="5">
        <f t="shared" si="0"/>
        <v>11.7</v>
      </c>
      <c r="E14" s="4">
        <v>3064</v>
      </c>
      <c r="F14" s="6">
        <f t="shared" si="0"/>
        <v>4</v>
      </c>
      <c r="G14" s="4">
        <v>2814</v>
      </c>
      <c r="H14" s="5">
        <f t="shared" si="1"/>
        <v>4.8</v>
      </c>
      <c r="I14" s="4">
        <v>63196</v>
      </c>
      <c r="J14" s="5">
        <f t="shared" si="2"/>
        <v>6.5</v>
      </c>
      <c r="K14" s="4">
        <v>88690</v>
      </c>
      <c r="L14" s="5">
        <f t="shared" si="3"/>
        <v>6.9</v>
      </c>
    </row>
    <row r="15" spans="1:12" x14ac:dyDescent="0.25">
      <c r="A15" s="2" t="s">
        <v>13</v>
      </c>
      <c r="C15" s="4">
        <f>SUM(C16:C19)</f>
        <v>22602</v>
      </c>
      <c r="D15" s="5">
        <f t="shared" si="0"/>
        <v>33.200000000000003</v>
      </c>
      <c r="E15" s="4">
        <f>SUM(E16:E19)</f>
        <v>41066</v>
      </c>
      <c r="F15" s="5">
        <f t="shared" si="0"/>
        <v>54.2</v>
      </c>
      <c r="G15" s="4">
        <f>SUM(G16:G19)</f>
        <v>30042</v>
      </c>
      <c r="H15" s="5">
        <f t="shared" si="1"/>
        <v>51.1</v>
      </c>
      <c r="I15" s="4">
        <f>SUM(I16:I19)</f>
        <v>459469</v>
      </c>
      <c r="J15" s="5">
        <f t="shared" si="2"/>
        <v>47.2</v>
      </c>
      <c r="K15" s="4">
        <f>SUM(K16:K19)</f>
        <v>621333</v>
      </c>
      <c r="L15" s="5">
        <f t="shared" si="3"/>
        <v>48.5</v>
      </c>
    </row>
    <row r="16" spans="1:12" x14ac:dyDescent="0.25">
      <c r="B16" s="2" t="s">
        <v>11</v>
      </c>
      <c r="C16" s="4">
        <v>7568</v>
      </c>
      <c r="D16" s="5">
        <f t="shared" si="0"/>
        <v>11.1</v>
      </c>
      <c r="E16" s="4">
        <v>19591</v>
      </c>
      <c r="F16" s="5">
        <f t="shared" si="0"/>
        <v>25.9</v>
      </c>
      <c r="G16" s="4">
        <v>13198</v>
      </c>
      <c r="H16" s="6">
        <f t="shared" si="1"/>
        <v>22.4</v>
      </c>
      <c r="I16" s="4">
        <v>196920</v>
      </c>
      <c r="J16" s="5">
        <f t="shared" si="2"/>
        <v>20.2</v>
      </c>
      <c r="K16" s="4">
        <v>263591</v>
      </c>
      <c r="L16" s="5">
        <f t="shared" si="3"/>
        <v>20.6</v>
      </c>
    </row>
    <row r="17" spans="1:12" x14ac:dyDescent="0.25">
      <c r="B17" s="2" t="s">
        <v>10</v>
      </c>
      <c r="C17" s="4">
        <v>4176</v>
      </c>
      <c r="D17" s="5">
        <f t="shared" si="0"/>
        <v>6.1</v>
      </c>
      <c r="E17" s="4">
        <v>7804</v>
      </c>
      <c r="F17" s="6">
        <f t="shared" si="0"/>
        <v>10.3</v>
      </c>
      <c r="G17" s="4">
        <v>6513</v>
      </c>
      <c r="H17" s="5">
        <f t="shared" si="1"/>
        <v>11.1</v>
      </c>
      <c r="I17" s="4">
        <v>75035</v>
      </c>
      <c r="J17" s="5">
        <f t="shared" si="2"/>
        <v>7.7</v>
      </c>
      <c r="K17" s="4">
        <v>103029</v>
      </c>
      <c r="L17" s="6">
        <f t="shared" si="3"/>
        <v>8</v>
      </c>
    </row>
    <row r="18" spans="1:12" x14ac:dyDescent="0.25">
      <c r="B18" s="2" t="s">
        <v>9</v>
      </c>
      <c r="C18" s="4">
        <v>6137</v>
      </c>
      <c r="D18" s="6">
        <f t="shared" si="0"/>
        <v>9</v>
      </c>
      <c r="E18" s="4">
        <v>10431</v>
      </c>
      <c r="F18" s="5">
        <f t="shared" si="0"/>
        <v>13.8</v>
      </c>
      <c r="G18" s="4">
        <v>7326</v>
      </c>
      <c r="H18" s="6">
        <f t="shared" si="1"/>
        <v>12.5</v>
      </c>
      <c r="I18" s="4">
        <v>120741</v>
      </c>
      <c r="J18" s="6">
        <f t="shared" si="2"/>
        <v>12.4</v>
      </c>
      <c r="K18" s="4">
        <v>167807</v>
      </c>
      <c r="L18" s="5">
        <f t="shared" si="3"/>
        <v>13.1</v>
      </c>
    </row>
    <row r="19" spans="1:12" x14ac:dyDescent="0.25">
      <c r="B19" s="2" t="s">
        <v>8</v>
      </c>
      <c r="C19" s="4">
        <v>4721</v>
      </c>
      <c r="D19" s="5">
        <f t="shared" si="0"/>
        <v>6.9</v>
      </c>
      <c r="E19" s="4">
        <v>3240</v>
      </c>
      <c r="F19" s="6">
        <f t="shared" si="0"/>
        <v>4.3</v>
      </c>
      <c r="G19" s="4">
        <v>3005</v>
      </c>
      <c r="H19" s="5">
        <f t="shared" si="1"/>
        <v>5.0999999999999996</v>
      </c>
      <c r="I19" s="4">
        <v>66773</v>
      </c>
      <c r="J19" s="5">
        <f t="shared" si="2"/>
        <v>6.9</v>
      </c>
      <c r="K19" s="4">
        <v>86906</v>
      </c>
      <c r="L19" s="5">
        <f t="shared" si="3"/>
        <v>6.8</v>
      </c>
    </row>
    <row r="20" spans="1:12" x14ac:dyDescent="0.25">
      <c r="A20" s="2" t="s">
        <v>14</v>
      </c>
      <c r="C20" s="4">
        <f t="shared" ref="C20:L20" si="4">SUM(C5,C10,C15)</f>
        <v>68099</v>
      </c>
      <c r="D20" s="6">
        <f t="shared" si="4"/>
        <v>100</v>
      </c>
      <c r="E20" s="4">
        <f t="shared" si="4"/>
        <v>75723</v>
      </c>
      <c r="F20" s="6">
        <f t="shared" si="4"/>
        <v>100</v>
      </c>
      <c r="G20" s="4">
        <f t="shared" si="4"/>
        <v>58828</v>
      </c>
      <c r="H20" s="6">
        <f t="shared" si="4"/>
        <v>100.1</v>
      </c>
      <c r="I20" s="4">
        <f t="shared" si="4"/>
        <v>973532</v>
      </c>
      <c r="J20" s="6">
        <f t="shared" si="4"/>
        <v>100</v>
      </c>
      <c r="K20" s="4">
        <f t="shared" si="4"/>
        <v>1280523</v>
      </c>
      <c r="L20" s="6">
        <f t="shared" si="4"/>
        <v>99.9</v>
      </c>
    </row>
    <row r="21" spans="1:12" x14ac:dyDescent="0.25">
      <c r="A21" s="9" t="s">
        <v>15</v>
      </c>
      <c r="B21" s="9"/>
      <c r="C21" s="10"/>
      <c r="D21" s="11">
        <f>ROUND(100*C20/$K20,1)</f>
        <v>5.3</v>
      </c>
      <c r="E21" s="10"/>
      <c r="F21" s="11">
        <f>ROUND(100*E20/$K20,1)</f>
        <v>5.9</v>
      </c>
      <c r="G21" s="10"/>
      <c r="H21" s="11">
        <f>ROUND(100*G20/$K20,1)</f>
        <v>4.5999999999999996</v>
      </c>
      <c r="I21" s="10"/>
      <c r="J21" s="11">
        <f>ROUND(100*I20/$K20,1)</f>
        <v>76</v>
      </c>
      <c r="K21" s="10"/>
      <c r="L21" s="11"/>
    </row>
    <row r="22" spans="1:12" x14ac:dyDescent="0.25">
      <c r="A22" s="9"/>
      <c r="B22" s="9"/>
      <c r="C22" s="9"/>
      <c r="D22" s="9"/>
      <c r="E22" s="9"/>
      <c r="F22" s="9"/>
      <c r="G22" s="9"/>
      <c r="H22" s="9"/>
      <c r="I22" s="9"/>
      <c r="J22" s="9"/>
      <c r="K22" s="9"/>
      <c r="L22" s="9"/>
    </row>
    <row r="23" spans="1:12" ht="15.6" x14ac:dyDescent="0.3">
      <c r="A23" s="12" t="s">
        <v>16</v>
      </c>
      <c r="B23" s="9"/>
      <c r="C23" s="9"/>
      <c r="D23" s="9"/>
      <c r="E23" s="9"/>
      <c r="F23" s="9"/>
      <c r="G23" s="9"/>
      <c r="H23" s="9"/>
      <c r="I23" s="9"/>
      <c r="J23" s="9"/>
      <c r="K23" s="9"/>
      <c r="L23" s="9"/>
    </row>
    <row r="24" spans="1:12" ht="18" customHeight="1" x14ac:dyDescent="0.25">
      <c r="A24" s="16" t="s">
        <v>23</v>
      </c>
      <c r="B24" s="9"/>
      <c r="C24" s="9"/>
      <c r="D24" s="9"/>
      <c r="E24" s="9"/>
      <c r="F24" s="9"/>
      <c r="G24" s="9"/>
      <c r="H24" s="9"/>
      <c r="I24" s="9"/>
      <c r="J24" s="9"/>
      <c r="K24" s="9"/>
      <c r="L24" s="9"/>
    </row>
    <row r="25" spans="1:12" ht="18" customHeight="1" x14ac:dyDescent="0.25">
      <c r="A25" s="30" t="s">
        <v>22</v>
      </c>
      <c r="B25" s="30"/>
      <c r="C25" s="30"/>
      <c r="D25" s="30"/>
      <c r="E25" s="30"/>
      <c r="F25" s="30"/>
      <c r="G25" s="30"/>
      <c r="H25" s="30"/>
      <c r="I25" s="30"/>
      <c r="J25" s="30"/>
      <c r="K25" s="30"/>
      <c r="L25" s="30"/>
    </row>
    <row r="26" spans="1:12" ht="18" customHeight="1" x14ac:dyDescent="0.25">
      <c r="A26" s="7" t="s">
        <v>17</v>
      </c>
      <c r="B26" s="7"/>
      <c r="C26" s="7"/>
      <c r="D26" s="7"/>
      <c r="E26" s="7"/>
      <c r="F26" s="7"/>
      <c r="G26" s="7"/>
      <c r="H26" s="7"/>
      <c r="I26" s="7"/>
      <c r="J26" s="7"/>
      <c r="K26" s="7"/>
      <c r="L26" s="7"/>
    </row>
    <row r="27" spans="1:12" ht="18" customHeight="1" x14ac:dyDescent="0.25">
      <c r="A27" s="2" t="s">
        <v>18</v>
      </c>
    </row>
  </sheetData>
  <mergeCells count="6">
    <mergeCell ref="A25:L25"/>
    <mergeCell ref="C3:D3"/>
    <mergeCell ref="E3:F3"/>
    <mergeCell ref="G3:H3"/>
    <mergeCell ref="I3:J3"/>
    <mergeCell ref="K3:L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D5AE-AD9F-4BCE-90ED-450B7155D6AB}">
  <dimension ref="A1:L27"/>
  <sheetViews>
    <sheetView workbookViewId="0">
      <selection activeCell="A2" sqref="A2"/>
    </sheetView>
  </sheetViews>
  <sheetFormatPr defaultRowHeight="15" x14ac:dyDescent="0.25"/>
  <cols>
    <col min="1" max="1" width="3.77734375" style="2" customWidth="1"/>
    <col min="2" max="2" width="30.77734375" style="2" customWidth="1"/>
    <col min="3" max="3" width="8.88671875" style="2"/>
    <col min="4" max="4" width="7.77734375" style="2" customWidth="1"/>
    <col min="5" max="5" width="9" style="2" bestFit="1" customWidth="1"/>
    <col min="6" max="6" width="7.77734375" style="2" customWidth="1"/>
    <col min="7" max="7" width="8.88671875" style="2"/>
    <col min="8" max="8" width="7.77734375" style="2" customWidth="1"/>
    <col min="9" max="9" width="10.88671875" style="2" bestFit="1" customWidth="1"/>
    <col min="10" max="10" width="7.77734375" style="2" customWidth="1"/>
    <col min="11" max="11" width="10.88671875" style="2" bestFit="1" customWidth="1"/>
    <col min="12" max="12" width="7.77734375" style="2" customWidth="1"/>
    <col min="13" max="16384" width="8.88671875" style="2"/>
  </cols>
  <sheetData>
    <row r="1" spans="1:12" ht="15.6" x14ac:dyDescent="0.3">
      <c r="A1" s="1" t="s">
        <v>30</v>
      </c>
    </row>
    <row r="3" spans="1:12" ht="30" customHeight="1" x14ac:dyDescent="0.3">
      <c r="C3" s="29" t="s">
        <v>0</v>
      </c>
      <c r="D3" s="29"/>
      <c r="E3" s="28" t="s">
        <v>1</v>
      </c>
      <c r="F3" s="28"/>
      <c r="G3" s="28" t="s">
        <v>2</v>
      </c>
      <c r="H3" s="28"/>
      <c r="I3" s="29" t="s">
        <v>3</v>
      </c>
      <c r="J3" s="29"/>
      <c r="K3" s="29" t="s">
        <v>4</v>
      </c>
      <c r="L3" s="29"/>
    </row>
    <row r="4" spans="1:12" ht="15.6" x14ac:dyDescent="0.3">
      <c r="C4" s="3" t="s">
        <v>5</v>
      </c>
      <c r="D4" s="3" t="s">
        <v>6</v>
      </c>
      <c r="E4" s="3" t="s">
        <v>5</v>
      </c>
      <c r="F4" s="3" t="s">
        <v>6</v>
      </c>
      <c r="G4" s="3" t="s">
        <v>5</v>
      </c>
      <c r="H4" s="3" t="s">
        <v>6</v>
      </c>
      <c r="I4" s="3" t="s">
        <v>5</v>
      </c>
      <c r="J4" s="3" t="s">
        <v>6</v>
      </c>
      <c r="K4" s="3" t="s">
        <v>5</v>
      </c>
      <c r="L4" s="3" t="s">
        <v>6</v>
      </c>
    </row>
    <row r="5" spans="1:12" x14ac:dyDescent="0.25">
      <c r="A5" s="2" t="s">
        <v>7</v>
      </c>
      <c r="C5" s="4">
        <f>SUM(C6:C9)</f>
        <v>43149</v>
      </c>
      <c r="D5" s="5">
        <f>ROUND(100*C5/C$20,1)</f>
        <v>45.6</v>
      </c>
      <c r="E5" s="4">
        <f>SUM(E6:E9)</f>
        <v>22287</v>
      </c>
      <c r="F5" s="6">
        <f>ROUND(100*E5/E$20,1)</f>
        <v>22.1</v>
      </c>
      <c r="G5" s="4">
        <f>SUM(G6:G9)</f>
        <v>23099</v>
      </c>
      <c r="H5" s="5">
        <f>ROUND(100*G5/G$20,1)</f>
        <v>27.8</v>
      </c>
      <c r="I5" s="4">
        <f>SUM(I6:I9)</f>
        <v>316717</v>
      </c>
      <c r="J5" s="5">
        <f>ROUND(100*I5/I$20,1)</f>
        <v>30.3</v>
      </c>
      <c r="K5" s="4">
        <f>SUM(K6:K9)</f>
        <v>433866</v>
      </c>
      <c r="L5" s="6">
        <f>ROUND(100*K5/K$20,1)</f>
        <v>30</v>
      </c>
    </row>
    <row r="6" spans="1:12" x14ac:dyDescent="0.25">
      <c r="B6" s="2" t="s">
        <v>11</v>
      </c>
      <c r="C6" s="4">
        <v>3697</v>
      </c>
      <c r="D6" s="6">
        <f t="shared" ref="D6:F19" si="0">ROUND(100*C6/C$20,1)</f>
        <v>3.9</v>
      </c>
      <c r="E6" s="4">
        <v>4466</v>
      </c>
      <c r="F6" s="5">
        <f t="shared" si="0"/>
        <v>4.4000000000000004</v>
      </c>
      <c r="G6" s="4">
        <v>5576</v>
      </c>
      <c r="H6" s="5">
        <f t="shared" ref="H6:H19" si="1">ROUND(100*G6/G$20,1)</f>
        <v>6.7</v>
      </c>
      <c r="I6" s="4">
        <v>50889</v>
      </c>
      <c r="J6" s="5">
        <f t="shared" ref="J6:J19" si="2">ROUND(100*I6/I$20,1)</f>
        <v>4.9000000000000004</v>
      </c>
      <c r="K6" s="4">
        <v>68130</v>
      </c>
      <c r="L6" s="6">
        <f t="shared" ref="L6:L19" si="3">ROUND(100*K6/K$20,1)</f>
        <v>4.7</v>
      </c>
    </row>
    <row r="7" spans="1:12" x14ac:dyDescent="0.25">
      <c r="B7" s="2" t="s">
        <v>10</v>
      </c>
      <c r="C7" s="4">
        <v>5512</v>
      </c>
      <c r="D7" s="5">
        <f t="shared" si="0"/>
        <v>5.8</v>
      </c>
      <c r="E7" s="4">
        <v>3678</v>
      </c>
      <c r="F7" s="5">
        <f t="shared" si="0"/>
        <v>3.6</v>
      </c>
      <c r="G7" s="4">
        <v>3982</v>
      </c>
      <c r="H7" s="5">
        <f t="shared" si="1"/>
        <v>4.8</v>
      </c>
      <c r="I7" s="4">
        <v>45156</v>
      </c>
      <c r="J7" s="5">
        <f t="shared" si="2"/>
        <v>4.3</v>
      </c>
      <c r="K7" s="4">
        <v>61547</v>
      </c>
      <c r="L7" s="6">
        <f t="shared" si="3"/>
        <v>4.3</v>
      </c>
    </row>
    <row r="8" spans="1:12" x14ac:dyDescent="0.25">
      <c r="B8" s="2" t="s">
        <v>9</v>
      </c>
      <c r="C8" s="4">
        <v>10275</v>
      </c>
      <c r="D8" s="5">
        <f t="shared" si="0"/>
        <v>10.9</v>
      </c>
      <c r="E8" s="4">
        <v>6702</v>
      </c>
      <c r="F8" s="5">
        <f t="shared" si="0"/>
        <v>6.6</v>
      </c>
      <c r="G8" s="4">
        <v>5413</v>
      </c>
      <c r="H8" s="5">
        <f t="shared" si="1"/>
        <v>6.5</v>
      </c>
      <c r="I8" s="4">
        <v>86842</v>
      </c>
      <c r="J8" s="5">
        <f t="shared" si="2"/>
        <v>8.3000000000000007</v>
      </c>
      <c r="K8" s="4">
        <v>116289</v>
      </c>
      <c r="L8" s="6">
        <f t="shared" si="3"/>
        <v>8</v>
      </c>
    </row>
    <row r="9" spans="1:12" x14ac:dyDescent="0.25">
      <c r="B9" s="2" t="s">
        <v>8</v>
      </c>
      <c r="C9" s="4">
        <v>23665</v>
      </c>
      <c r="D9" s="6">
        <f t="shared" si="0"/>
        <v>25</v>
      </c>
      <c r="E9" s="4">
        <v>7441</v>
      </c>
      <c r="F9" s="5">
        <f t="shared" si="0"/>
        <v>7.4</v>
      </c>
      <c r="G9" s="4">
        <v>8128</v>
      </c>
      <c r="H9" s="5">
        <f t="shared" si="1"/>
        <v>9.8000000000000007</v>
      </c>
      <c r="I9" s="4">
        <v>133830</v>
      </c>
      <c r="J9" s="5">
        <f t="shared" si="2"/>
        <v>12.8</v>
      </c>
      <c r="K9" s="4">
        <v>187900</v>
      </c>
      <c r="L9" s="6">
        <f t="shared" si="3"/>
        <v>13</v>
      </c>
    </row>
    <row r="10" spans="1:12" x14ac:dyDescent="0.25">
      <c r="A10" s="2" t="s">
        <v>12</v>
      </c>
      <c r="C10" s="4">
        <f>SUM(C11:C14)</f>
        <v>19994</v>
      </c>
      <c r="D10" s="5">
        <f t="shared" si="0"/>
        <v>21.1</v>
      </c>
      <c r="E10" s="4">
        <f>SUM(E11:E14)</f>
        <v>17641</v>
      </c>
      <c r="F10" s="5">
        <f t="shared" si="0"/>
        <v>17.5</v>
      </c>
      <c r="G10" s="4">
        <f>SUM(G11:G14)</f>
        <v>14812</v>
      </c>
      <c r="H10" s="5">
        <f t="shared" si="1"/>
        <v>17.8</v>
      </c>
      <c r="I10" s="4">
        <f>SUM(I11:I14)</f>
        <v>204761</v>
      </c>
      <c r="J10" s="5">
        <f t="shared" si="2"/>
        <v>19.600000000000001</v>
      </c>
      <c r="K10" s="4">
        <f>SUM(K11:K14)</f>
        <v>278119</v>
      </c>
      <c r="L10" s="5">
        <f t="shared" si="3"/>
        <v>19.2</v>
      </c>
    </row>
    <row r="11" spans="1:12" x14ac:dyDescent="0.25">
      <c r="B11" s="2" t="s">
        <v>11</v>
      </c>
      <c r="C11" s="4">
        <v>1766</v>
      </c>
      <c r="D11" s="5">
        <f t="shared" si="0"/>
        <v>1.9</v>
      </c>
      <c r="E11" s="4">
        <v>5940</v>
      </c>
      <c r="F11" s="5">
        <f t="shared" si="0"/>
        <v>5.9</v>
      </c>
      <c r="G11" s="4">
        <v>3828</v>
      </c>
      <c r="H11" s="5">
        <f t="shared" si="1"/>
        <v>4.5999999999999996</v>
      </c>
      <c r="I11" s="4">
        <v>50853</v>
      </c>
      <c r="J11" s="5">
        <f t="shared" si="2"/>
        <v>4.9000000000000004</v>
      </c>
      <c r="K11" s="4">
        <v>65111</v>
      </c>
      <c r="L11" s="5">
        <f t="shared" si="3"/>
        <v>4.5</v>
      </c>
    </row>
    <row r="12" spans="1:12" x14ac:dyDescent="0.25">
      <c r="B12" s="2" t="s">
        <v>10</v>
      </c>
      <c r="C12" s="4">
        <v>5630</v>
      </c>
      <c r="D12" s="6">
        <f t="shared" si="0"/>
        <v>6</v>
      </c>
      <c r="E12" s="4">
        <v>3751</v>
      </c>
      <c r="F12" s="5">
        <f t="shared" si="0"/>
        <v>3.7</v>
      </c>
      <c r="G12" s="4">
        <v>3452</v>
      </c>
      <c r="H12" s="5">
        <f t="shared" si="1"/>
        <v>4.2</v>
      </c>
      <c r="I12" s="4">
        <v>39116</v>
      </c>
      <c r="J12" s="5">
        <f t="shared" si="2"/>
        <v>3.7</v>
      </c>
      <c r="K12" s="4">
        <v>55833</v>
      </c>
      <c r="L12" s="5">
        <f t="shared" si="3"/>
        <v>3.9</v>
      </c>
    </row>
    <row r="13" spans="1:12" x14ac:dyDescent="0.25">
      <c r="B13" s="2" t="s">
        <v>9</v>
      </c>
      <c r="C13" s="4">
        <v>2416</v>
      </c>
      <c r="D13" s="5">
        <f t="shared" si="0"/>
        <v>2.6</v>
      </c>
      <c r="E13" s="4">
        <v>3781</v>
      </c>
      <c r="F13" s="5">
        <f t="shared" si="0"/>
        <v>3.7</v>
      </c>
      <c r="G13" s="4">
        <v>3288</v>
      </c>
      <c r="H13" s="6">
        <f t="shared" si="1"/>
        <v>4</v>
      </c>
      <c r="I13" s="4">
        <v>43649</v>
      </c>
      <c r="J13" s="5">
        <f t="shared" si="2"/>
        <v>4.2</v>
      </c>
      <c r="K13" s="4">
        <v>57109</v>
      </c>
      <c r="L13" s="6">
        <f t="shared" si="3"/>
        <v>4</v>
      </c>
    </row>
    <row r="14" spans="1:12" x14ac:dyDescent="0.25">
      <c r="B14" s="2" t="s">
        <v>8</v>
      </c>
      <c r="C14" s="4">
        <v>10182</v>
      </c>
      <c r="D14" s="5">
        <f t="shared" si="0"/>
        <v>10.8</v>
      </c>
      <c r="E14" s="4">
        <v>4169</v>
      </c>
      <c r="F14" s="5">
        <f t="shared" si="0"/>
        <v>4.0999999999999996</v>
      </c>
      <c r="G14" s="4">
        <v>4244</v>
      </c>
      <c r="H14" s="5">
        <f t="shared" si="1"/>
        <v>5.0999999999999996</v>
      </c>
      <c r="I14" s="4">
        <v>71143</v>
      </c>
      <c r="J14" s="5">
        <f t="shared" si="2"/>
        <v>6.8</v>
      </c>
      <c r="K14" s="4">
        <v>100066</v>
      </c>
      <c r="L14" s="5">
        <f t="shared" si="3"/>
        <v>6.9</v>
      </c>
    </row>
    <row r="15" spans="1:12" x14ac:dyDescent="0.25">
      <c r="A15" s="2" t="s">
        <v>13</v>
      </c>
      <c r="C15" s="4">
        <f>SUM(C16:C19)</f>
        <v>31392</v>
      </c>
      <c r="D15" s="5">
        <f t="shared" si="0"/>
        <v>33.200000000000003</v>
      </c>
      <c r="E15" s="4">
        <f>SUM(E16:E19)</f>
        <v>60996</v>
      </c>
      <c r="F15" s="5">
        <f t="shared" si="0"/>
        <v>60.4</v>
      </c>
      <c r="G15" s="4">
        <f>SUM(G16:G19)</f>
        <v>45102</v>
      </c>
      <c r="H15" s="5">
        <f t="shared" si="1"/>
        <v>54.3</v>
      </c>
      <c r="I15" s="4">
        <f>SUM(I16:I19)</f>
        <v>525373</v>
      </c>
      <c r="J15" s="5">
        <f t="shared" si="2"/>
        <v>50.2</v>
      </c>
      <c r="K15" s="4">
        <f>SUM(K16:K19)</f>
        <v>733235</v>
      </c>
      <c r="L15" s="5">
        <f t="shared" si="3"/>
        <v>50.7</v>
      </c>
    </row>
    <row r="16" spans="1:12" x14ac:dyDescent="0.25">
      <c r="B16" s="2" t="s">
        <v>11</v>
      </c>
      <c r="C16" s="4">
        <v>11006</v>
      </c>
      <c r="D16" s="5">
        <f t="shared" si="0"/>
        <v>11.6</v>
      </c>
      <c r="E16" s="4">
        <v>27807</v>
      </c>
      <c r="F16" s="5">
        <f t="shared" si="0"/>
        <v>27.6</v>
      </c>
      <c r="G16" s="4">
        <v>19106</v>
      </c>
      <c r="H16" s="6">
        <f t="shared" si="1"/>
        <v>23</v>
      </c>
      <c r="I16" s="4">
        <v>214302</v>
      </c>
      <c r="J16" s="5">
        <f t="shared" si="2"/>
        <v>20.5</v>
      </c>
      <c r="K16" s="4">
        <v>293412</v>
      </c>
      <c r="L16" s="5">
        <f t="shared" si="3"/>
        <v>20.3</v>
      </c>
    </row>
    <row r="17" spans="1:12" x14ac:dyDescent="0.25">
      <c r="B17" s="2" t="s">
        <v>10</v>
      </c>
      <c r="C17" s="4">
        <v>5836</v>
      </c>
      <c r="D17" s="5">
        <f t="shared" si="0"/>
        <v>6.2</v>
      </c>
      <c r="E17" s="4">
        <v>9066</v>
      </c>
      <c r="F17" s="6">
        <f t="shared" si="0"/>
        <v>9</v>
      </c>
      <c r="G17" s="4">
        <v>8405</v>
      </c>
      <c r="H17" s="5">
        <f t="shared" si="1"/>
        <v>10.1</v>
      </c>
      <c r="I17" s="4">
        <v>78092</v>
      </c>
      <c r="J17" s="5">
        <f t="shared" si="2"/>
        <v>7.5</v>
      </c>
      <c r="K17" s="4">
        <v>112708</v>
      </c>
      <c r="L17" s="5">
        <f t="shared" si="3"/>
        <v>7.8</v>
      </c>
    </row>
    <row r="18" spans="1:12" x14ac:dyDescent="0.25">
      <c r="B18" s="2" t="s">
        <v>9</v>
      </c>
      <c r="C18" s="4">
        <v>8648</v>
      </c>
      <c r="D18" s="5">
        <f t="shared" si="0"/>
        <v>9.1</v>
      </c>
      <c r="E18" s="4">
        <v>19426</v>
      </c>
      <c r="F18" s="5">
        <f t="shared" si="0"/>
        <v>19.2</v>
      </c>
      <c r="G18" s="4">
        <v>13283</v>
      </c>
      <c r="H18" s="6">
        <f t="shared" si="1"/>
        <v>16</v>
      </c>
      <c r="I18" s="4">
        <v>157385</v>
      </c>
      <c r="J18" s="6">
        <f t="shared" si="2"/>
        <v>15</v>
      </c>
      <c r="K18" s="4">
        <v>224277</v>
      </c>
      <c r="L18" s="5">
        <f t="shared" si="3"/>
        <v>15.5</v>
      </c>
    </row>
    <row r="19" spans="1:12" x14ac:dyDescent="0.25">
      <c r="B19" s="2" t="s">
        <v>8</v>
      </c>
      <c r="C19" s="4">
        <v>5902</v>
      </c>
      <c r="D19" s="5">
        <f t="shared" si="0"/>
        <v>6.2</v>
      </c>
      <c r="E19" s="4">
        <v>4697</v>
      </c>
      <c r="F19" s="6">
        <f t="shared" si="0"/>
        <v>4.7</v>
      </c>
      <c r="G19" s="4">
        <v>4308</v>
      </c>
      <c r="H19" s="5">
        <f t="shared" si="1"/>
        <v>5.2</v>
      </c>
      <c r="I19" s="4">
        <v>75594</v>
      </c>
      <c r="J19" s="5">
        <f t="shared" si="2"/>
        <v>7.2</v>
      </c>
      <c r="K19" s="4">
        <v>102838</v>
      </c>
      <c r="L19" s="5">
        <f t="shared" si="3"/>
        <v>7.1</v>
      </c>
    </row>
    <row r="20" spans="1:12" x14ac:dyDescent="0.25">
      <c r="A20" s="2" t="s">
        <v>14</v>
      </c>
      <c r="C20" s="4">
        <f t="shared" ref="C20:L20" si="4">SUM(C5,C10,C15)</f>
        <v>94535</v>
      </c>
      <c r="D20" s="6">
        <f t="shared" si="4"/>
        <v>99.9</v>
      </c>
      <c r="E20" s="4">
        <f t="shared" si="4"/>
        <v>100924</v>
      </c>
      <c r="F20" s="6">
        <f t="shared" si="4"/>
        <v>100</v>
      </c>
      <c r="G20" s="4">
        <f t="shared" si="4"/>
        <v>83013</v>
      </c>
      <c r="H20" s="6">
        <f t="shared" si="4"/>
        <v>99.9</v>
      </c>
      <c r="I20" s="4">
        <f t="shared" si="4"/>
        <v>1046851</v>
      </c>
      <c r="J20" s="6">
        <f t="shared" si="4"/>
        <v>100.10000000000001</v>
      </c>
      <c r="K20" s="4">
        <f t="shared" si="4"/>
        <v>1445220</v>
      </c>
      <c r="L20" s="6">
        <f t="shared" si="4"/>
        <v>99.9</v>
      </c>
    </row>
    <row r="21" spans="1:12" x14ac:dyDescent="0.25">
      <c r="A21" s="9" t="s">
        <v>15</v>
      </c>
      <c r="B21" s="9"/>
      <c r="C21" s="10"/>
      <c r="D21" s="11">
        <f>ROUND(100*C20/$K20,1)</f>
        <v>6.5</v>
      </c>
      <c r="E21" s="10"/>
      <c r="F21" s="11">
        <f>ROUND(100*E20/$K20,1)</f>
        <v>7</v>
      </c>
      <c r="G21" s="10"/>
      <c r="H21" s="11">
        <f>ROUND(100*G20/$K20,1)</f>
        <v>5.7</v>
      </c>
      <c r="I21" s="10"/>
      <c r="J21" s="11">
        <f>ROUND(100*I20/$K20,1)</f>
        <v>72.400000000000006</v>
      </c>
      <c r="K21" s="10"/>
      <c r="L21" s="11"/>
    </row>
    <row r="22" spans="1:12" x14ac:dyDescent="0.25">
      <c r="A22" s="9"/>
      <c r="B22" s="9"/>
      <c r="C22" s="9"/>
      <c r="D22" s="9"/>
      <c r="E22" s="9"/>
      <c r="F22" s="9"/>
      <c r="G22" s="9"/>
      <c r="H22" s="9"/>
      <c r="I22" s="9"/>
      <c r="J22" s="9"/>
      <c r="K22" s="9"/>
      <c r="L22" s="9"/>
    </row>
    <row r="23" spans="1:12" ht="15.6" x14ac:dyDescent="0.3">
      <c r="A23" s="12" t="s">
        <v>16</v>
      </c>
      <c r="B23" s="9"/>
      <c r="C23" s="9"/>
      <c r="D23" s="9"/>
      <c r="E23" s="9"/>
      <c r="F23" s="9"/>
      <c r="G23" s="9"/>
      <c r="H23" s="9"/>
      <c r="I23" s="9"/>
      <c r="J23" s="9"/>
      <c r="K23" s="9"/>
      <c r="L23" s="9"/>
    </row>
    <row r="24" spans="1:12" ht="18" customHeight="1" x14ac:dyDescent="0.25">
      <c r="A24" s="25" t="s">
        <v>26</v>
      </c>
      <c r="B24" s="9"/>
      <c r="C24" s="9"/>
      <c r="D24" s="9"/>
      <c r="E24" s="9"/>
      <c r="F24" s="9"/>
      <c r="G24" s="9"/>
      <c r="H24" s="9"/>
      <c r="I24" s="9"/>
      <c r="J24" s="9"/>
      <c r="K24" s="9"/>
      <c r="L24" s="9"/>
    </row>
    <row r="25" spans="1:12" ht="36" customHeight="1" x14ac:dyDescent="0.25">
      <c r="A25" s="31" t="s">
        <v>19</v>
      </c>
      <c r="B25" s="31"/>
      <c r="C25" s="31"/>
      <c r="D25" s="31"/>
      <c r="E25" s="31"/>
      <c r="F25" s="31"/>
      <c r="G25" s="31"/>
      <c r="H25" s="31"/>
      <c r="I25" s="31"/>
      <c r="J25" s="31"/>
      <c r="K25" s="31"/>
      <c r="L25" s="31"/>
    </row>
    <row r="26" spans="1:12" ht="18" customHeight="1" x14ac:dyDescent="0.25">
      <c r="A26" s="7" t="s">
        <v>17</v>
      </c>
      <c r="B26" s="7"/>
      <c r="C26" s="7"/>
      <c r="D26" s="7"/>
      <c r="E26" s="7"/>
      <c r="F26" s="7"/>
      <c r="G26" s="7"/>
      <c r="H26" s="7"/>
      <c r="I26" s="7"/>
      <c r="J26" s="7"/>
      <c r="K26" s="7"/>
      <c r="L26" s="7"/>
    </row>
    <row r="27" spans="1:12" ht="18" customHeight="1" x14ac:dyDescent="0.25">
      <c r="A27" s="2" t="s">
        <v>18</v>
      </c>
    </row>
  </sheetData>
  <mergeCells count="6">
    <mergeCell ref="A25:L25"/>
    <mergeCell ref="C3:D3"/>
    <mergeCell ref="E3:F3"/>
    <mergeCell ref="G3:H3"/>
    <mergeCell ref="I3:J3"/>
    <mergeCell ref="K3:L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0FC15-E621-4665-A153-48D2555F7D8B}">
  <dimension ref="A1:L27"/>
  <sheetViews>
    <sheetView workbookViewId="0">
      <selection activeCell="A2" sqref="A2"/>
    </sheetView>
  </sheetViews>
  <sheetFormatPr defaultRowHeight="15" x14ac:dyDescent="0.25"/>
  <cols>
    <col min="1" max="1" width="3.77734375" style="2" customWidth="1"/>
    <col min="2" max="2" width="30.77734375" style="2" customWidth="1"/>
    <col min="3" max="3" width="8.88671875" style="2"/>
    <col min="4" max="4" width="7.77734375" style="2" customWidth="1"/>
    <col min="5" max="5" width="9" style="2" bestFit="1" customWidth="1"/>
    <col min="6" max="6" width="7.77734375" style="2" customWidth="1"/>
    <col min="7" max="7" width="8.88671875" style="2"/>
    <col min="8" max="8" width="7.77734375" style="2" customWidth="1"/>
    <col min="9" max="9" width="10.88671875" style="2" bestFit="1" customWidth="1"/>
    <col min="10" max="10" width="7.77734375" style="2" customWidth="1"/>
    <col min="11" max="11" width="10.88671875" style="2" bestFit="1" customWidth="1"/>
    <col min="12" max="12" width="7.77734375" style="2" customWidth="1"/>
    <col min="13" max="16384" width="8.88671875" style="2"/>
  </cols>
  <sheetData>
    <row r="1" spans="1:12" ht="15.6" x14ac:dyDescent="0.3">
      <c r="A1" s="1" t="s">
        <v>31</v>
      </c>
    </row>
    <row r="3" spans="1:12" ht="30" customHeight="1" x14ac:dyDescent="0.3">
      <c r="C3" s="29" t="s">
        <v>0</v>
      </c>
      <c r="D3" s="29"/>
      <c r="E3" s="28" t="s">
        <v>1</v>
      </c>
      <c r="F3" s="28"/>
      <c r="G3" s="28" t="s">
        <v>2</v>
      </c>
      <c r="H3" s="28"/>
      <c r="I3" s="29" t="s">
        <v>3</v>
      </c>
      <c r="J3" s="29"/>
      <c r="K3" s="29" t="s">
        <v>4</v>
      </c>
      <c r="L3" s="29"/>
    </row>
    <row r="4" spans="1:12" ht="15.6" x14ac:dyDescent="0.3">
      <c r="C4" s="15" t="s">
        <v>5</v>
      </c>
      <c r="D4" s="15" t="s">
        <v>6</v>
      </c>
      <c r="E4" s="15" t="s">
        <v>5</v>
      </c>
      <c r="F4" s="15" t="s">
        <v>6</v>
      </c>
      <c r="G4" s="15" t="s">
        <v>5</v>
      </c>
      <c r="H4" s="15" t="s">
        <v>6</v>
      </c>
      <c r="I4" s="15" t="s">
        <v>5</v>
      </c>
      <c r="J4" s="15" t="s">
        <v>6</v>
      </c>
      <c r="K4" s="15" t="s">
        <v>5</v>
      </c>
      <c r="L4" s="15" t="s">
        <v>6</v>
      </c>
    </row>
    <row r="5" spans="1:12" x14ac:dyDescent="0.25">
      <c r="A5" s="2" t="s">
        <v>7</v>
      </c>
      <c r="C5" s="4">
        <f>SUM(C6:C9)</f>
        <v>48609</v>
      </c>
      <c r="D5" s="5">
        <f>ROUND(100*C5/C$20,1)</f>
        <v>45.6</v>
      </c>
      <c r="E5" s="4">
        <f>SUM(E6:E9)</f>
        <v>23076</v>
      </c>
      <c r="F5" s="6">
        <f>ROUND(100*E5/E$20,1)</f>
        <v>22.5</v>
      </c>
      <c r="G5" s="4">
        <f>SUM(G6:G9)</f>
        <v>25378</v>
      </c>
      <c r="H5" s="5">
        <f>ROUND(100*G5/G$20,1)</f>
        <v>27.6</v>
      </c>
      <c r="I5" s="4">
        <f>SUM(I6:I9)</f>
        <v>302241</v>
      </c>
      <c r="J5" s="5">
        <f>ROUND(100*I5/I$20,1)</f>
        <v>30.2</v>
      </c>
      <c r="K5" s="4">
        <f>SUM(K6:K9)</f>
        <v>432547</v>
      </c>
      <c r="L5" s="6">
        <f>ROUND(100*K5/K$20,1)</f>
        <v>30.2</v>
      </c>
    </row>
    <row r="6" spans="1:12" x14ac:dyDescent="0.25">
      <c r="B6" s="2" t="s">
        <v>11</v>
      </c>
      <c r="C6" s="4">
        <v>3986</v>
      </c>
      <c r="D6" s="6">
        <f t="shared" ref="D6:F19" si="0">ROUND(100*C6/C$20,1)</f>
        <v>3.7</v>
      </c>
      <c r="E6" s="4">
        <v>4433</v>
      </c>
      <c r="F6" s="5">
        <f t="shared" si="0"/>
        <v>4.3</v>
      </c>
      <c r="G6" s="4">
        <v>6135</v>
      </c>
      <c r="H6" s="5">
        <f t="shared" ref="H6:H19" si="1">ROUND(100*G6/G$20,1)</f>
        <v>6.7</v>
      </c>
      <c r="I6" s="4">
        <v>47702</v>
      </c>
      <c r="J6" s="5">
        <f t="shared" ref="J6:J19" si="2">ROUND(100*I6/I$20,1)</f>
        <v>4.8</v>
      </c>
      <c r="K6" s="4">
        <v>65945</v>
      </c>
      <c r="L6" s="6">
        <f t="shared" ref="L6:L19" si="3">ROUND(100*K6/K$20,1)</f>
        <v>4.5999999999999996</v>
      </c>
    </row>
    <row r="7" spans="1:12" x14ac:dyDescent="0.25">
      <c r="B7" s="2" t="s">
        <v>10</v>
      </c>
      <c r="C7" s="4">
        <v>5707</v>
      </c>
      <c r="D7" s="5">
        <f t="shared" si="0"/>
        <v>5.4</v>
      </c>
      <c r="E7" s="4">
        <v>3699</v>
      </c>
      <c r="F7" s="5">
        <f t="shared" si="0"/>
        <v>3.6</v>
      </c>
      <c r="G7" s="4">
        <v>3898</v>
      </c>
      <c r="H7" s="5">
        <f t="shared" si="1"/>
        <v>4.2</v>
      </c>
      <c r="I7" s="4">
        <v>41928</v>
      </c>
      <c r="J7" s="5">
        <f t="shared" si="2"/>
        <v>4.2</v>
      </c>
      <c r="K7" s="4">
        <v>58703</v>
      </c>
      <c r="L7" s="6">
        <f t="shared" si="3"/>
        <v>4.0999999999999996</v>
      </c>
    </row>
    <row r="8" spans="1:12" x14ac:dyDescent="0.25">
      <c r="B8" s="2" t="s">
        <v>9</v>
      </c>
      <c r="C8" s="4">
        <v>11707</v>
      </c>
      <c r="D8" s="6">
        <f t="shared" si="0"/>
        <v>11</v>
      </c>
      <c r="E8" s="4">
        <v>6931</v>
      </c>
      <c r="F8" s="5">
        <f t="shared" si="0"/>
        <v>6.8</v>
      </c>
      <c r="G8" s="4">
        <v>6070</v>
      </c>
      <c r="H8" s="5">
        <f t="shared" si="1"/>
        <v>6.6</v>
      </c>
      <c r="I8" s="4">
        <v>82473</v>
      </c>
      <c r="J8" s="5">
        <f t="shared" si="2"/>
        <v>8.1999999999999993</v>
      </c>
      <c r="K8" s="4">
        <v>115369</v>
      </c>
      <c r="L8" s="6">
        <f t="shared" si="3"/>
        <v>8.1</v>
      </c>
    </row>
    <row r="9" spans="1:12" x14ac:dyDescent="0.25">
      <c r="B9" s="2" t="s">
        <v>8</v>
      </c>
      <c r="C9" s="4">
        <v>27209</v>
      </c>
      <c r="D9" s="6">
        <f t="shared" si="0"/>
        <v>25.5</v>
      </c>
      <c r="E9" s="4">
        <v>8013</v>
      </c>
      <c r="F9" s="5">
        <f t="shared" si="0"/>
        <v>7.8</v>
      </c>
      <c r="G9" s="4">
        <v>9275</v>
      </c>
      <c r="H9" s="5">
        <f t="shared" si="1"/>
        <v>10.1</v>
      </c>
      <c r="I9" s="4">
        <v>130138</v>
      </c>
      <c r="J9" s="6">
        <f t="shared" si="2"/>
        <v>13</v>
      </c>
      <c r="K9" s="4">
        <v>192530</v>
      </c>
      <c r="L9" s="6">
        <f t="shared" si="3"/>
        <v>13.5</v>
      </c>
    </row>
    <row r="10" spans="1:12" x14ac:dyDescent="0.25">
      <c r="A10" s="2" t="s">
        <v>12</v>
      </c>
      <c r="C10" s="4">
        <f>SUM(C11:C14)</f>
        <v>24484</v>
      </c>
      <c r="D10" s="6">
        <f t="shared" si="0"/>
        <v>23</v>
      </c>
      <c r="E10" s="4">
        <f>SUM(E11:E14)</f>
        <v>19557</v>
      </c>
      <c r="F10" s="5">
        <f t="shared" si="0"/>
        <v>19.100000000000001</v>
      </c>
      <c r="G10" s="4">
        <f>SUM(G11:G14)</f>
        <v>17988</v>
      </c>
      <c r="H10" s="5">
        <f t="shared" si="1"/>
        <v>19.600000000000001</v>
      </c>
      <c r="I10" s="4">
        <f>SUM(I11:I14)</f>
        <v>214262</v>
      </c>
      <c r="J10" s="5">
        <f t="shared" si="2"/>
        <v>21.4</v>
      </c>
      <c r="K10" s="4">
        <f>SUM(K11:K14)</f>
        <v>301195</v>
      </c>
      <c r="L10" s="5">
        <f t="shared" si="3"/>
        <v>21.1</v>
      </c>
    </row>
    <row r="11" spans="1:12" x14ac:dyDescent="0.25">
      <c r="B11" s="2" t="s">
        <v>11</v>
      </c>
      <c r="C11" s="4">
        <v>2016</v>
      </c>
      <c r="D11" s="5">
        <f t="shared" si="0"/>
        <v>1.9</v>
      </c>
      <c r="E11" s="4">
        <v>5944</v>
      </c>
      <c r="F11" s="5">
        <f t="shared" si="0"/>
        <v>5.8</v>
      </c>
      <c r="G11" s="4">
        <v>4485</v>
      </c>
      <c r="H11" s="5">
        <f t="shared" si="1"/>
        <v>4.9000000000000004</v>
      </c>
      <c r="I11" s="4">
        <v>48798</v>
      </c>
      <c r="J11" s="5">
        <f t="shared" si="2"/>
        <v>4.9000000000000004</v>
      </c>
      <c r="K11" s="4">
        <v>63948</v>
      </c>
      <c r="L11" s="5">
        <f t="shared" si="3"/>
        <v>4.5</v>
      </c>
    </row>
    <row r="12" spans="1:12" x14ac:dyDescent="0.25">
      <c r="B12" s="2" t="s">
        <v>10</v>
      </c>
      <c r="C12" s="4">
        <v>6507</v>
      </c>
      <c r="D12" s="6">
        <f t="shared" si="0"/>
        <v>6.1</v>
      </c>
      <c r="E12" s="4">
        <v>3888</v>
      </c>
      <c r="F12" s="5">
        <f t="shared" si="0"/>
        <v>3.8</v>
      </c>
      <c r="G12" s="4">
        <v>3688</v>
      </c>
      <c r="H12" s="6">
        <f t="shared" si="1"/>
        <v>4</v>
      </c>
      <c r="I12" s="4">
        <v>38501</v>
      </c>
      <c r="J12" s="5">
        <f t="shared" si="2"/>
        <v>3.9</v>
      </c>
      <c r="K12" s="4">
        <v>57182</v>
      </c>
      <c r="L12" s="6">
        <f t="shared" si="3"/>
        <v>4</v>
      </c>
    </row>
    <row r="13" spans="1:12" x14ac:dyDescent="0.25">
      <c r="B13" s="2" t="s">
        <v>9</v>
      </c>
      <c r="C13" s="4">
        <v>3079</v>
      </c>
      <c r="D13" s="5">
        <f t="shared" si="0"/>
        <v>2.9</v>
      </c>
      <c r="E13" s="4">
        <v>4588</v>
      </c>
      <c r="F13" s="5">
        <f t="shared" si="0"/>
        <v>4.5</v>
      </c>
      <c r="G13" s="4">
        <v>3889</v>
      </c>
      <c r="H13" s="6">
        <f t="shared" si="1"/>
        <v>4.2</v>
      </c>
      <c r="I13" s="4">
        <v>45894</v>
      </c>
      <c r="J13" s="5">
        <f t="shared" si="2"/>
        <v>4.5999999999999996</v>
      </c>
      <c r="K13" s="4">
        <v>62056</v>
      </c>
      <c r="L13" s="6">
        <f t="shared" si="3"/>
        <v>4.3</v>
      </c>
    </row>
    <row r="14" spans="1:12" x14ac:dyDescent="0.25">
      <c r="B14" s="2" t="s">
        <v>8</v>
      </c>
      <c r="C14" s="4">
        <v>12882</v>
      </c>
      <c r="D14" s="5">
        <f t="shared" si="0"/>
        <v>12.1</v>
      </c>
      <c r="E14" s="4">
        <v>5137</v>
      </c>
      <c r="F14" s="6">
        <f t="shared" si="0"/>
        <v>5</v>
      </c>
      <c r="G14" s="4">
        <v>5926</v>
      </c>
      <c r="H14" s="5">
        <f t="shared" si="1"/>
        <v>6.5</v>
      </c>
      <c r="I14" s="4">
        <v>81069</v>
      </c>
      <c r="J14" s="5">
        <f t="shared" si="2"/>
        <v>8.1</v>
      </c>
      <c r="K14" s="4">
        <v>118009</v>
      </c>
      <c r="L14" s="5">
        <f t="shared" si="3"/>
        <v>8.3000000000000007</v>
      </c>
    </row>
    <row r="15" spans="1:12" x14ac:dyDescent="0.25">
      <c r="A15" s="2" t="s">
        <v>13</v>
      </c>
      <c r="C15" s="4">
        <f>SUM(C16:C19)</f>
        <v>33522</v>
      </c>
      <c r="D15" s="5">
        <f t="shared" si="0"/>
        <v>31.4</v>
      </c>
      <c r="E15" s="4">
        <f>SUM(E16:E19)</f>
        <v>59955</v>
      </c>
      <c r="F15" s="5">
        <f t="shared" si="0"/>
        <v>58.4</v>
      </c>
      <c r="G15" s="4">
        <f>SUM(G16:G19)</f>
        <v>48422</v>
      </c>
      <c r="H15" s="5">
        <f t="shared" si="1"/>
        <v>52.8</v>
      </c>
      <c r="I15" s="4">
        <f>SUM(I16:I19)</f>
        <v>483343</v>
      </c>
      <c r="J15" s="5">
        <f t="shared" si="2"/>
        <v>48.3</v>
      </c>
      <c r="K15" s="4">
        <f>SUM(K16:K19)</f>
        <v>696328</v>
      </c>
      <c r="L15" s="5">
        <f t="shared" si="3"/>
        <v>48.7</v>
      </c>
    </row>
    <row r="16" spans="1:12" x14ac:dyDescent="0.25">
      <c r="B16" s="2" t="s">
        <v>11</v>
      </c>
      <c r="C16" s="4">
        <v>11005</v>
      </c>
      <c r="D16" s="5">
        <f t="shared" si="0"/>
        <v>10.3</v>
      </c>
      <c r="E16" s="4">
        <v>25037</v>
      </c>
      <c r="F16" s="5">
        <f t="shared" si="0"/>
        <v>24.4</v>
      </c>
      <c r="G16" s="4">
        <v>20224</v>
      </c>
      <c r="H16" s="6">
        <f t="shared" si="1"/>
        <v>22</v>
      </c>
      <c r="I16" s="4">
        <v>186039</v>
      </c>
      <c r="J16" s="5">
        <f t="shared" si="2"/>
        <v>18.600000000000001</v>
      </c>
      <c r="K16" s="4">
        <v>261725</v>
      </c>
      <c r="L16" s="5">
        <f t="shared" si="3"/>
        <v>18.3</v>
      </c>
    </row>
    <row r="17" spans="1:12" x14ac:dyDescent="0.25">
      <c r="B17" s="2" t="s">
        <v>10</v>
      </c>
      <c r="C17" s="4">
        <v>6232</v>
      </c>
      <c r="D17" s="5">
        <f t="shared" si="0"/>
        <v>5.8</v>
      </c>
      <c r="E17" s="4">
        <v>9189</v>
      </c>
      <c r="F17" s="6">
        <f t="shared" si="0"/>
        <v>9</v>
      </c>
      <c r="G17" s="4">
        <v>8430</v>
      </c>
      <c r="H17" s="5">
        <f t="shared" si="1"/>
        <v>9.1999999999999993</v>
      </c>
      <c r="I17" s="4">
        <v>71604</v>
      </c>
      <c r="J17" s="5">
        <f t="shared" si="2"/>
        <v>7.2</v>
      </c>
      <c r="K17" s="4">
        <v>107071</v>
      </c>
      <c r="L17" s="5">
        <f t="shared" si="3"/>
        <v>7.5</v>
      </c>
    </row>
    <row r="18" spans="1:12" x14ac:dyDescent="0.25">
      <c r="B18" s="2" t="s">
        <v>9</v>
      </c>
      <c r="C18" s="4">
        <v>9264</v>
      </c>
      <c r="D18" s="5">
        <f t="shared" si="0"/>
        <v>8.6999999999999993</v>
      </c>
      <c r="E18" s="4">
        <v>19265</v>
      </c>
      <c r="F18" s="5">
        <f t="shared" si="0"/>
        <v>18.8</v>
      </c>
      <c r="G18" s="4">
        <v>14175</v>
      </c>
      <c r="H18" s="6">
        <f t="shared" si="1"/>
        <v>15.4</v>
      </c>
      <c r="I18" s="4">
        <v>147360</v>
      </c>
      <c r="J18" s="6">
        <f t="shared" si="2"/>
        <v>14.7</v>
      </c>
      <c r="K18" s="4">
        <v>216118</v>
      </c>
      <c r="L18" s="5">
        <f t="shared" si="3"/>
        <v>15.1</v>
      </c>
    </row>
    <row r="19" spans="1:12" x14ac:dyDescent="0.25">
      <c r="B19" s="2" t="s">
        <v>8</v>
      </c>
      <c r="C19" s="4">
        <v>7021</v>
      </c>
      <c r="D19" s="5">
        <f t="shared" si="0"/>
        <v>6.6</v>
      </c>
      <c r="E19" s="4">
        <v>6464</v>
      </c>
      <c r="F19" s="6">
        <f t="shared" si="0"/>
        <v>6.3</v>
      </c>
      <c r="G19" s="4">
        <v>5593</v>
      </c>
      <c r="H19" s="5">
        <f t="shared" si="1"/>
        <v>6.1</v>
      </c>
      <c r="I19" s="4">
        <v>78340</v>
      </c>
      <c r="J19" s="5">
        <f t="shared" si="2"/>
        <v>7.8</v>
      </c>
      <c r="K19" s="4">
        <v>111414</v>
      </c>
      <c r="L19" s="5">
        <f t="shared" si="3"/>
        <v>7.8</v>
      </c>
    </row>
    <row r="20" spans="1:12" x14ac:dyDescent="0.25">
      <c r="A20" s="2" t="s">
        <v>14</v>
      </c>
      <c r="C20" s="4">
        <f t="shared" ref="C20:L20" si="4">SUM(C5,C10,C15)</f>
        <v>106615</v>
      </c>
      <c r="D20" s="6">
        <f t="shared" si="4"/>
        <v>100</v>
      </c>
      <c r="E20" s="4">
        <f t="shared" si="4"/>
        <v>102588</v>
      </c>
      <c r="F20" s="6">
        <f t="shared" si="4"/>
        <v>100</v>
      </c>
      <c r="G20" s="4">
        <f t="shared" si="4"/>
        <v>91788</v>
      </c>
      <c r="H20" s="6">
        <f t="shared" si="4"/>
        <v>100</v>
      </c>
      <c r="I20" s="4">
        <f t="shared" si="4"/>
        <v>999846</v>
      </c>
      <c r="J20" s="6">
        <f t="shared" si="4"/>
        <v>99.899999999999991</v>
      </c>
      <c r="K20" s="4">
        <f t="shared" si="4"/>
        <v>1430070</v>
      </c>
      <c r="L20" s="6">
        <f t="shared" si="4"/>
        <v>100</v>
      </c>
    </row>
    <row r="21" spans="1:12" x14ac:dyDescent="0.25">
      <c r="A21" s="9" t="s">
        <v>15</v>
      </c>
      <c r="B21" s="9"/>
      <c r="C21" s="10"/>
      <c r="D21" s="11">
        <f>ROUND(100*C20/$K20,1)</f>
        <v>7.5</v>
      </c>
      <c r="E21" s="10"/>
      <c r="F21" s="11">
        <f>ROUND(100*E20/$K20,1)</f>
        <v>7.2</v>
      </c>
      <c r="G21" s="10"/>
      <c r="H21" s="11">
        <f>ROUND(100*G20/$K20,1)</f>
        <v>6.4</v>
      </c>
      <c r="I21" s="10"/>
      <c r="J21" s="11">
        <f>ROUND(100*I20/$K20,1)</f>
        <v>69.900000000000006</v>
      </c>
      <c r="K21" s="10"/>
      <c r="L21" s="11"/>
    </row>
    <row r="22" spans="1:12" x14ac:dyDescent="0.25">
      <c r="A22" s="9"/>
      <c r="B22" s="9"/>
      <c r="C22" s="9"/>
      <c r="D22" s="9"/>
      <c r="E22" s="9"/>
      <c r="F22" s="9"/>
      <c r="G22" s="9"/>
      <c r="H22" s="9"/>
      <c r="I22" s="9"/>
      <c r="J22" s="9"/>
      <c r="K22" s="9"/>
      <c r="L22" s="9"/>
    </row>
    <row r="23" spans="1:12" ht="15.6" x14ac:dyDescent="0.3">
      <c r="A23" s="12" t="s">
        <v>16</v>
      </c>
      <c r="B23" s="9"/>
      <c r="C23" s="9"/>
      <c r="D23" s="9"/>
      <c r="E23" s="9"/>
      <c r="F23" s="9"/>
      <c r="G23" s="9"/>
      <c r="H23" s="9"/>
      <c r="I23" s="9"/>
      <c r="J23" s="9"/>
      <c r="K23" s="9"/>
      <c r="L23" s="9"/>
    </row>
    <row r="24" spans="1:12" ht="18" customHeight="1" x14ac:dyDescent="0.25">
      <c r="A24" s="18" t="s">
        <v>24</v>
      </c>
      <c r="B24" s="9"/>
      <c r="C24" s="9"/>
      <c r="D24" s="9"/>
      <c r="E24" s="9"/>
      <c r="F24" s="9"/>
      <c r="G24" s="9"/>
      <c r="H24" s="9"/>
      <c r="I24" s="9"/>
      <c r="J24" s="9"/>
      <c r="K24" s="9"/>
      <c r="L24" s="9"/>
    </row>
    <row r="25" spans="1:12" ht="36" customHeight="1" x14ac:dyDescent="0.25">
      <c r="A25" s="31" t="s">
        <v>19</v>
      </c>
      <c r="B25" s="31"/>
      <c r="C25" s="31"/>
      <c r="D25" s="31"/>
      <c r="E25" s="31"/>
      <c r="F25" s="31"/>
      <c r="G25" s="31"/>
      <c r="H25" s="31"/>
      <c r="I25" s="31"/>
      <c r="J25" s="31"/>
      <c r="K25" s="31"/>
      <c r="L25" s="31"/>
    </row>
    <row r="26" spans="1:12" ht="18" customHeight="1" x14ac:dyDescent="0.25">
      <c r="A26" s="7" t="s">
        <v>17</v>
      </c>
      <c r="B26" s="7"/>
      <c r="C26" s="7"/>
      <c r="D26" s="7"/>
      <c r="E26" s="7"/>
      <c r="F26" s="7"/>
      <c r="G26" s="7"/>
      <c r="H26" s="7"/>
      <c r="I26" s="7"/>
      <c r="J26" s="7"/>
      <c r="K26" s="7"/>
      <c r="L26" s="7"/>
    </row>
    <row r="27" spans="1:12" ht="18" customHeight="1" x14ac:dyDescent="0.25">
      <c r="A27" s="2" t="s">
        <v>18</v>
      </c>
    </row>
  </sheetData>
  <mergeCells count="6">
    <mergeCell ref="A25:L25"/>
    <mergeCell ref="C3:D3"/>
    <mergeCell ref="E3:F3"/>
    <mergeCell ref="G3:H3"/>
    <mergeCell ref="I3:J3"/>
    <mergeCell ref="K3:L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A462C-A1A7-4EFA-9D35-32E8E1E565C1}">
  <dimension ref="A1:M27"/>
  <sheetViews>
    <sheetView workbookViewId="0">
      <selection activeCell="A2" sqref="A2"/>
    </sheetView>
  </sheetViews>
  <sheetFormatPr defaultRowHeight="14.4" x14ac:dyDescent="0.3"/>
  <cols>
    <col min="1" max="1" width="20.88671875" bestFit="1" customWidth="1"/>
    <col min="3" max="3" width="7.77734375" customWidth="1"/>
    <col min="4" max="4" width="9" bestFit="1" customWidth="1"/>
    <col min="5" max="5" width="7.77734375" customWidth="1"/>
    <col min="7" max="7" width="7.77734375" customWidth="1"/>
    <col min="8" max="8" width="10.88671875" bestFit="1" customWidth="1"/>
    <col min="9" max="9" width="7.77734375" customWidth="1"/>
    <col min="10" max="10" width="10.88671875" bestFit="1" customWidth="1"/>
    <col min="11" max="11" width="7.77734375" customWidth="1"/>
    <col min="12" max="12" width="6.77734375" customWidth="1"/>
  </cols>
  <sheetData>
    <row r="1" spans="1:13" ht="15.6" x14ac:dyDescent="0.3">
      <c r="A1" s="1" t="s">
        <v>33</v>
      </c>
    </row>
    <row r="3" spans="1:13" ht="30" customHeight="1" x14ac:dyDescent="0.3">
      <c r="B3" s="28" t="s">
        <v>21</v>
      </c>
      <c r="C3" s="28"/>
      <c r="D3" s="28" t="s">
        <v>1</v>
      </c>
      <c r="E3" s="28"/>
      <c r="F3" s="28" t="s">
        <v>2</v>
      </c>
      <c r="G3" s="28"/>
      <c r="H3" s="29" t="s">
        <v>3</v>
      </c>
      <c r="I3" s="29"/>
      <c r="J3" s="29" t="s">
        <v>4</v>
      </c>
      <c r="K3" s="29"/>
      <c r="L3" s="29" t="s">
        <v>34</v>
      </c>
      <c r="M3" s="29"/>
    </row>
    <row r="4" spans="1:13" ht="15.6" x14ac:dyDescent="0.3">
      <c r="A4" s="26">
        <v>1995</v>
      </c>
      <c r="B4" s="26" t="s">
        <v>5</v>
      </c>
      <c r="C4" s="26" t="s">
        <v>6</v>
      </c>
      <c r="D4" s="26" t="s">
        <v>5</v>
      </c>
      <c r="E4" s="26" t="s">
        <v>6</v>
      </c>
      <c r="F4" s="26" t="s">
        <v>5</v>
      </c>
      <c r="G4" s="26" t="s">
        <v>6</v>
      </c>
      <c r="H4" s="26" t="s">
        <v>5</v>
      </c>
      <c r="I4" s="26" t="s">
        <v>6</v>
      </c>
      <c r="J4" s="26" t="s">
        <v>5</v>
      </c>
      <c r="K4" s="26" t="s">
        <v>6</v>
      </c>
      <c r="L4" s="26" t="s">
        <v>5</v>
      </c>
      <c r="M4" s="26" t="s">
        <v>6</v>
      </c>
    </row>
    <row r="5" spans="1:13" ht="15.6" x14ac:dyDescent="0.3">
      <c r="A5" s="32" t="s">
        <v>35</v>
      </c>
      <c r="B5" s="33">
        <f>Table2.2!C6+Table2.2!C9+Table2.2!C13+Table2.2!C16+Table2.2!C20+Table2.2!C23</f>
        <v>27124</v>
      </c>
      <c r="C5" s="34">
        <f>ROUND(100*B5/B$8,1)</f>
        <v>69.3</v>
      </c>
      <c r="D5" s="33">
        <f>Table2.2!E6+Table2.2!E9+Table2.2!E13+Table2.2!E16+Table2.2!E20+Table2.2!E23</f>
        <v>33588</v>
      </c>
      <c r="E5" s="34">
        <f>ROUND(100*D5/D$8,1)</f>
        <v>72.5</v>
      </c>
      <c r="F5" s="33">
        <f>Table2.2!G6+Table2.2!G9+Table2.2!G13+Table2.2!G16+Table2.2!G20+Table2.2!G23</f>
        <v>22688</v>
      </c>
      <c r="G5" s="34">
        <f>ROUND(100*F5/F$8,1)</f>
        <v>69.5</v>
      </c>
      <c r="H5" s="33">
        <f>Table2.2!I6+Table2.2!I9+Table2.2!I13+Table2.2!I16+Table2.2!I20+Table2.2!I23</f>
        <v>545767</v>
      </c>
      <c r="I5" s="34">
        <f>ROUND(100*H5/H$8,1)</f>
        <v>69.7</v>
      </c>
      <c r="J5" s="33">
        <f>Table2.2!K6+Table2.2!K9+Table2.2!K13+Table2.2!K16+Table2.2!K20+Table2.2!K23</f>
        <v>655842</v>
      </c>
      <c r="K5" s="34">
        <f>ROUND(100*J5/J$8,1)</f>
        <v>69.599999999999994</v>
      </c>
      <c r="L5" s="33">
        <f>616+993</f>
        <v>1609</v>
      </c>
      <c r="M5" s="34">
        <f>ROUND(100*L5/L$8,1)</f>
        <v>41.4</v>
      </c>
    </row>
    <row r="6" spans="1:13" ht="15.6" x14ac:dyDescent="0.3">
      <c r="A6" s="32" t="s">
        <v>36</v>
      </c>
      <c r="B6" s="33">
        <f>Table2.2!C7+Table2.2!C10+Table2.2!C14+Table2.2!C17+Table2.2!C21+Table2.2!C24</f>
        <v>11502</v>
      </c>
      <c r="C6" s="34">
        <f t="shared" ref="C6:E7" si="0">ROUND(100*B6/B$8,1)</f>
        <v>29.4</v>
      </c>
      <c r="D6" s="33">
        <f>Table2.2!E7+Table2.2!E10+Table2.2!E14+Table2.2!E17+Table2.2!E21+Table2.2!E24</f>
        <v>11923</v>
      </c>
      <c r="E6" s="34">
        <f t="shared" si="0"/>
        <v>25.7</v>
      </c>
      <c r="F6" s="33">
        <f>Table2.2!G7+Table2.2!G10+Table2.2!G14+Table2.2!G17+Table2.2!G21+Table2.2!G24</f>
        <v>8889</v>
      </c>
      <c r="G6" s="34">
        <f t="shared" ref="G6:G7" si="1">ROUND(100*F6/F$8,1)</f>
        <v>27.2</v>
      </c>
      <c r="H6" s="33">
        <f>Table2.2!I7+Table2.2!I10+Table2.2!I14+Table2.2!I17+Table2.2!I21+Table2.2!I24</f>
        <v>224155</v>
      </c>
      <c r="I6" s="34">
        <f t="shared" ref="I6:I7" si="2">ROUND(100*H6/H$8,1)</f>
        <v>28.6</v>
      </c>
      <c r="J6" s="33">
        <f>Table2.2!K7+Table2.2!K10+Table2.2!K14+Table2.2!K17+Table2.2!K21+Table2.2!K24</f>
        <v>270218</v>
      </c>
      <c r="K6" s="34">
        <f t="shared" ref="K6:M7" si="3">ROUND(100*J6/J$8,1)</f>
        <v>28.7</v>
      </c>
      <c r="L6" s="33">
        <f>1757+168</f>
        <v>1925</v>
      </c>
      <c r="M6" s="34">
        <f t="shared" si="3"/>
        <v>49.5</v>
      </c>
    </row>
    <row r="7" spans="1:13" ht="15.6" x14ac:dyDescent="0.3">
      <c r="A7" s="32" t="s">
        <v>37</v>
      </c>
      <c r="B7" s="33">
        <f>Table2.2!C8+Table2.2!C11+Table2.2!C15+Table2.2!C18+Table2.2!C22+Table2.2!C25</f>
        <v>506</v>
      </c>
      <c r="C7" s="34">
        <f t="shared" si="0"/>
        <v>1.3</v>
      </c>
      <c r="D7" s="33">
        <f>Table2.2!E8+Table2.2!E11+Table2.2!E15+Table2.2!E18+Table2.2!E22+Table2.2!E25</f>
        <v>792</v>
      </c>
      <c r="E7" s="34">
        <f t="shared" si="0"/>
        <v>1.7</v>
      </c>
      <c r="F7" s="33">
        <f>Table2.2!G8+Table2.2!G11+Table2.2!G15+Table2.2!G18+Table2.2!G22+Table2.2!G25</f>
        <v>1062</v>
      </c>
      <c r="G7" s="34">
        <f t="shared" si="1"/>
        <v>3.3</v>
      </c>
      <c r="H7" s="33">
        <f>Table2.2!I8+Table2.2!I11+Table2.2!I15+Table2.2!I18+Table2.2!I22+Table2.2!I25</f>
        <v>13098</v>
      </c>
      <c r="I7" s="34">
        <f t="shared" si="2"/>
        <v>1.7</v>
      </c>
      <c r="J7" s="33">
        <f>Table2.2!K8+Table2.2!K11+Table2.2!K15+Table2.2!K18+Table2.2!K22+Table2.2!K25</f>
        <v>16719</v>
      </c>
      <c r="K7" s="34">
        <f t="shared" si="3"/>
        <v>1.8</v>
      </c>
      <c r="L7" s="33">
        <f>149+205</f>
        <v>354</v>
      </c>
      <c r="M7" s="34">
        <f t="shared" si="3"/>
        <v>9.1</v>
      </c>
    </row>
    <row r="8" spans="1:13" ht="15.6" x14ac:dyDescent="0.3">
      <c r="B8" s="35">
        <f t="shared" ref="B8:M8" si="4">SUM(B5:B7)</f>
        <v>39132</v>
      </c>
      <c r="C8" s="36">
        <f t="shared" si="4"/>
        <v>99.999999999999986</v>
      </c>
      <c r="D8" s="35">
        <f t="shared" si="4"/>
        <v>46303</v>
      </c>
      <c r="E8" s="36">
        <f t="shared" si="4"/>
        <v>99.9</v>
      </c>
      <c r="F8" s="35">
        <f t="shared" si="4"/>
        <v>32639</v>
      </c>
      <c r="G8" s="36">
        <f t="shared" si="4"/>
        <v>100</v>
      </c>
      <c r="H8" s="35">
        <f t="shared" si="4"/>
        <v>783020</v>
      </c>
      <c r="I8" s="36">
        <f t="shared" si="4"/>
        <v>100.00000000000001</v>
      </c>
      <c r="J8" s="35">
        <f t="shared" si="4"/>
        <v>942779</v>
      </c>
      <c r="K8" s="36">
        <f t="shared" si="4"/>
        <v>100.1</v>
      </c>
      <c r="L8" s="35">
        <f t="shared" si="4"/>
        <v>3888</v>
      </c>
      <c r="M8" s="36">
        <f t="shared" si="4"/>
        <v>100</v>
      </c>
    </row>
    <row r="9" spans="1:13" ht="15.6" x14ac:dyDescent="0.3">
      <c r="A9" s="26">
        <v>2005</v>
      </c>
    </row>
    <row r="10" spans="1:13" ht="15.6" x14ac:dyDescent="0.3">
      <c r="A10" s="32" t="s">
        <v>35</v>
      </c>
      <c r="B10" s="33">
        <f>Table2.3!C6+Table2.3!C9+Table2.3!C13+Table2.3!C16+Table2.3!C20+Table2.3!C23</f>
        <v>45078</v>
      </c>
      <c r="C10" s="34">
        <f>ROUND(100*B10/B$13,1)</f>
        <v>66.2</v>
      </c>
      <c r="D10" s="33">
        <f>Table2.3!E6+Table2.3!E9+Table2.3!E13+Table2.3!E16+Table2.3!E20+Table2.3!E23</f>
        <v>49496</v>
      </c>
      <c r="E10" s="34">
        <f>ROUND(100*D10/D$13,1)</f>
        <v>65.400000000000006</v>
      </c>
      <c r="F10" s="33">
        <f>Table2.3!G6+Table2.3!G9+Table2.3!G13+Table2.3!G16+Table2.3!G20+Table2.3!G23</f>
        <v>38101</v>
      </c>
      <c r="G10" s="34">
        <f>ROUND(100*F10/F$13,1)</f>
        <v>64.8</v>
      </c>
      <c r="H10" s="33">
        <f>Table2.3!I6+Table2.3!I9+Table2.3!I13+Table2.3!I16+Table2.3!I20+Table2.3!I23</f>
        <v>639843</v>
      </c>
      <c r="I10" s="34">
        <f>ROUND(100*H10/H$13,1)</f>
        <v>65.7</v>
      </c>
      <c r="J10" s="33">
        <f>Table2.3!K6+Table2.3!K9+Table2.3!K13+Table2.3!K16+Table2.3!K20+Table2.3!K23</f>
        <v>835184</v>
      </c>
      <c r="K10" s="34">
        <f>ROUND(100*J10/J$13,1)</f>
        <v>65.2</v>
      </c>
      <c r="L10" s="33">
        <f>649+1045</f>
        <v>1694</v>
      </c>
      <c r="M10" s="34">
        <f>ROUND(100*L10/L$13,1)</f>
        <v>42.2</v>
      </c>
    </row>
    <row r="11" spans="1:13" ht="15.6" x14ac:dyDescent="0.3">
      <c r="A11" s="32" t="s">
        <v>36</v>
      </c>
      <c r="B11" s="33">
        <f>Table2.3!C7+Table2.3!C10+Table2.3!C14+Table2.3!C17+Table2.3!C21+Table2.3!C24</f>
        <v>18800</v>
      </c>
      <c r="C11" s="34">
        <f t="shared" ref="C11:E12" si="5">ROUND(100*B11/B$13,1)</f>
        <v>27.6</v>
      </c>
      <c r="D11" s="33">
        <f>Table2.3!E7+Table2.3!E10+Table2.3!E14+Table2.3!E17+Table2.3!E21+Table2.3!E24</f>
        <v>16601</v>
      </c>
      <c r="E11" s="34">
        <f t="shared" si="5"/>
        <v>21.9</v>
      </c>
      <c r="F11" s="33">
        <f>Table2.3!G7+Table2.3!G10+Table2.3!G14+Table2.3!G17+Table2.3!G21+Table2.3!G24</f>
        <v>15876</v>
      </c>
      <c r="G11" s="34">
        <f t="shared" ref="G11:G12" si="6">ROUND(100*F11/F$13,1)</f>
        <v>27</v>
      </c>
      <c r="H11" s="33">
        <f>Table2.3!I7+Table2.3!I10+Table2.3!I14+Table2.3!I17+Table2.3!I21+Table2.3!I24</f>
        <v>268761</v>
      </c>
      <c r="I11" s="34">
        <f t="shared" ref="I11:I12" si="7">ROUND(100*H11/H$13,1)</f>
        <v>27.6</v>
      </c>
      <c r="J11" s="33">
        <f>Table2.3!K7+Table2.3!K10+Table2.3!K14+Table2.3!K17+Table2.3!K21+Table2.3!K24</f>
        <v>356600</v>
      </c>
      <c r="K11" s="34">
        <f t="shared" ref="K11:M12" si="8">ROUND(100*J11/J$13,1)</f>
        <v>27.8</v>
      </c>
      <c r="L11" s="33">
        <f>1448+88</f>
        <v>1536</v>
      </c>
      <c r="M11" s="34">
        <f t="shared" si="8"/>
        <v>38.299999999999997</v>
      </c>
    </row>
    <row r="12" spans="1:13" ht="15.6" x14ac:dyDescent="0.3">
      <c r="A12" s="32" t="s">
        <v>37</v>
      </c>
      <c r="B12" s="33">
        <f>Table2.3!C8+Table2.3!C11+Table2.3!C15+Table2.3!C18+Table2.3!C22+Table2.3!C25</f>
        <v>4221</v>
      </c>
      <c r="C12" s="34">
        <f t="shared" si="5"/>
        <v>6.2</v>
      </c>
      <c r="D12" s="33">
        <f>Table2.3!E8+Table2.3!E11+Table2.3!E15+Table2.3!E18+Table2.3!E22+Table2.3!E25</f>
        <v>9626</v>
      </c>
      <c r="E12" s="34">
        <f t="shared" si="5"/>
        <v>12.7</v>
      </c>
      <c r="F12" s="33">
        <f>Table2.3!G8+Table2.3!G11+Table2.3!G15+Table2.3!G18+Table2.3!G22+Table2.3!G25</f>
        <v>4851</v>
      </c>
      <c r="G12" s="34">
        <f t="shared" si="6"/>
        <v>8.1999999999999993</v>
      </c>
      <c r="H12" s="33">
        <f>Table2.3!I8+Table2.3!I11+Table2.3!I15+Table2.3!I18+Table2.3!I22+Table2.3!I25</f>
        <v>64928</v>
      </c>
      <c r="I12" s="34">
        <f t="shared" si="7"/>
        <v>6.7</v>
      </c>
      <c r="J12" s="33">
        <f>Table2.3!K8+Table2.3!K11+Table2.3!K15+Table2.3!K18+Table2.3!K22+Table2.3!K25</f>
        <v>88739</v>
      </c>
      <c r="K12" s="34">
        <f t="shared" si="8"/>
        <v>6.9</v>
      </c>
      <c r="L12" s="33">
        <f>367+416</f>
        <v>783</v>
      </c>
      <c r="M12" s="34">
        <f t="shared" si="8"/>
        <v>19.5</v>
      </c>
    </row>
    <row r="13" spans="1:13" ht="15.6" x14ac:dyDescent="0.3">
      <c r="B13" s="35">
        <f t="shared" ref="B13:M13" si="9">SUM(B10:B12)</f>
        <v>68099</v>
      </c>
      <c r="C13" s="36">
        <f t="shared" si="9"/>
        <v>100.00000000000001</v>
      </c>
      <c r="D13" s="35">
        <f t="shared" si="9"/>
        <v>75723</v>
      </c>
      <c r="E13" s="36">
        <f t="shared" si="9"/>
        <v>100.00000000000001</v>
      </c>
      <c r="F13" s="35">
        <f t="shared" si="9"/>
        <v>58828</v>
      </c>
      <c r="G13" s="36">
        <f t="shared" si="9"/>
        <v>100</v>
      </c>
      <c r="H13" s="35">
        <f t="shared" si="9"/>
        <v>973532</v>
      </c>
      <c r="I13" s="36">
        <f t="shared" si="9"/>
        <v>100.00000000000001</v>
      </c>
      <c r="J13" s="35">
        <f t="shared" si="9"/>
        <v>1280523</v>
      </c>
      <c r="K13" s="36">
        <f t="shared" si="9"/>
        <v>99.9</v>
      </c>
      <c r="L13" s="35">
        <f t="shared" si="9"/>
        <v>4013</v>
      </c>
      <c r="M13" s="36">
        <f t="shared" si="9"/>
        <v>100</v>
      </c>
    </row>
    <row r="14" spans="1:13" ht="15.6" x14ac:dyDescent="0.3">
      <c r="A14" s="26">
        <v>2015</v>
      </c>
    </row>
    <row r="15" spans="1:13" ht="15.6" x14ac:dyDescent="0.3">
      <c r="A15" s="32" t="s">
        <v>35</v>
      </c>
      <c r="B15" s="33">
        <f>Table2.4!C6+Table2.4!C9+Table2.4!C13+Table2.4!C16+Table2.4!C20+Table2.4!C23</f>
        <v>61655</v>
      </c>
      <c r="C15" s="34">
        <f>ROUND(100*B15/B$18,1)</f>
        <v>65.2</v>
      </c>
      <c r="D15" s="33">
        <f>Table2.4!E6+Table2.4!E9+Table2.4!E13+Table2.4!E16+Table2.4!E20+Table2.4!E23</f>
        <v>59470</v>
      </c>
      <c r="E15" s="34">
        <f>ROUND(100*D15/D$18,1)</f>
        <v>58.9</v>
      </c>
      <c r="F15" s="33">
        <f>Table2.4!G6+Table2.4!G9+Table2.4!G13+Table2.4!G16+Table2.4!G20+Table2.4!G23</f>
        <v>50214</v>
      </c>
      <c r="G15" s="34">
        <f>ROUND(100*F15/F$18,1)</f>
        <v>60.5</v>
      </c>
      <c r="H15" s="33">
        <f>Table2.4!I6+Table2.4!I9+Table2.4!I13+Table2.4!I16+Table2.4!I20+Table2.4!I23</f>
        <v>657536</v>
      </c>
      <c r="I15" s="34">
        <f>ROUND(100*H15/H$18,1)</f>
        <v>62.8</v>
      </c>
      <c r="J15" s="33">
        <f>Table2.4!K6+Table2.4!K9+Table2.4!K13+Table2.4!K16+Table2.4!K20+Table2.4!K23</f>
        <v>898603</v>
      </c>
      <c r="K15" s="34">
        <f>ROUND(100*J15/J$18,1)</f>
        <v>62.2</v>
      </c>
      <c r="L15" s="33">
        <f>729+921</f>
        <v>1650</v>
      </c>
      <c r="M15" s="34">
        <f>ROUND(100*L15/L$18,1)</f>
        <v>35.6</v>
      </c>
    </row>
    <row r="16" spans="1:13" ht="15.6" x14ac:dyDescent="0.3">
      <c r="A16" s="32" t="s">
        <v>36</v>
      </c>
      <c r="B16" s="33">
        <f>Table2.4!C7+Table2.4!C10+Table2.4!C14+Table2.4!C17+Table2.4!C21+Table2.4!C24</f>
        <v>28310</v>
      </c>
      <c r="C16" s="34">
        <f t="shared" ref="C16:E17" si="10">ROUND(100*B16/B$18,1)</f>
        <v>29.9</v>
      </c>
      <c r="D16" s="33">
        <f>Table2.4!E7+Table2.4!E10+Table2.4!E14+Table2.4!E17+Table2.4!E21+Table2.4!E24</f>
        <v>24734</v>
      </c>
      <c r="E16" s="34">
        <f t="shared" si="10"/>
        <v>24.5</v>
      </c>
      <c r="F16" s="33">
        <f>Table2.4!G7+Table2.4!G10+Table2.4!G14+Table2.4!G17+Table2.4!G21+Table2.4!G24</f>
        <v>23854</v>
      </c>
      <c r="G16" s="34">
        <f t="shared" ref="G16:G17" si="11">ROUND(100*F16/F$18,1)</f>
        <v>28.7</v>
      </c>
      <c r="H16" s="33">
        <f>Table2.4!I7+Table2.4!I10+Table2.4!I14+Table2.4!I17+Table2.4!I21+Table2.4!I24</f>
        <v>322267</v>
      </c>
      <c r="I16" s="34">
        <f t="shared" ref="I16:I17" si="12">ROUND(100*H16/H$18,1)</f>
        <v>30.8</v>
      </c>
      <c r="J16" s="33">
        <f>Table2.4!K7+Table2.4!K10+Table2.4!K14+Table2.4!K17+Table2.4!K21+Table2.4!K24</f>
        <v>438170</v>
      </c>
      <c r="K16" s="34">
        <f t="shared" ref="K16:M17" si="13">ROUND(100*J16/J$18,1)</f>
        <v>30.3</v>
      </c>
      <c r="L16" s="33">
        <f>1629+104</f>
        <v>1733</v>
      </c>
      <c r="M16" s="34">
        <f t="shared" si="13"/>
        <v>37.4</v>
      </c>
    </row>
    <row r="17" spans="1:13" ht="15.6" x14ac:dyDescent="0.3">
      <c r="A17" s="32" t="s">
        <v>37</v>
      </c>
      <c r="B17" s="33">
        <f>Table2.4!C8+Table2.4!C11+Table2.4!C15+Table2.4!C18+Table2.4!C22+Table2.4!C25</f>
        <v>4570</v>
      </c>
      <c r="C17" s="34">
        <f t="shared" si="10"/>
        <v>4.8</v>
      </c>
      <c r="D17" s="33">
        <f>Table2.4!E8+Table2.4!E11+Table2.4!E15+Table2.4!E18+Table2.4!E22+Table2.4!E25</f>
        <v>16720</v>
      </c>
      <c r="E17" s="34">
        <f t="shared" si="10"/>
        <v>16.600000000000001</v>
      </c>
      <c r="F17" s="33">
        <f>Table2.4!G8+Table2.4!G11+Table2.4!G15+Table2.4!G18+Table2.4!G22+Table2.4!G25</f>
        <v>8945</v>
      </c>
      <c r="G17" s="34">
        <f t="shared" si="11"/>
        <v>10.8</v>
      </c>
      <c r="H17" s="33">
        <f>Table2.4!I8+Table2.4!I11+Table2.4!I15+Table2.4!I18+Table2.4!I22+Table2.4!I25</f>
        <v>67048</v>
      </c>
      <c r="I17" s="34">
        <f t="shared" si="12"/>
        <v>6.4</v>
      </c>
      <c r="J17" s="33">
        <f>Table2.4!K8+Table2.4!K11+Table2.4!K15+Table2.4!K18+Table2.4!K22+Table2.4!K25</f>
        <v>108447</v>
      </c>
      <c r="K17" s="34">
        <f t="shared" si="13"/>
        <v>7.5</v>
      </c>
      <c r="L17" s="33">
        <f>695+561</f>
        <v>1256</v>
      </c>
      <c r="M17" s="34">
        <f t="shared" si="13"/>
        <v>27.1</v>
      </c>
    </row>
    <row r="18" spans="1:13" ht="15.6" x14ac:dyDescent="0.3">
      <c r="B18" s="35">
        <f t="shared" ref="B18:M18" si="14">SUM(B15:B17)</f>
        <v>94535</v>
      </c>
      <c r="C18" s="36">
        <f t="shared" si="14"/>
        <v>99.899999999999991</v>
      </c>
      <c r="D18" s="35">
        <f t="shared" si="14"/>
        <v>100924</v>
      </c>
      <c r="E18" s="36">
        <f t="shared" si="14"/>
        <v>100</v>
      </c>
      <c r="F18" s="35">
        <f t="shared" si="14"/>
        <v>83013</v>
      </c>
      <c r="G18" s="36">
        <f t="shared" si="14"/>
        <v>100</v>
      </c>
      <c r="H18" s="35">
        <f t="shared" si="14"/>
        <v>1046851</v>
      </c>
      <c r="I18" s="36">
        <f t="shared" si="14"/>
        <v>100</v>
      </c>
      <c r="J18" s="35">
        <f t="shared" si="14"/>
        <v>1445220</v>
      </c>
      <c r="K18" s="36">
        <f t="shared" si="14"/>
        <v>100</v>
      </c>
      <c r="L18" s="35">
        <f t="shared" si="14"/>
        <v>4639</v>
      </c>
      <c r="M18" s="36">
        <f t="shared" si="14"/>
        <v>100.1</v>
      </c>
    </row>
    <row r="19" spans="1:13" ht="15.6" x14ac:dyDescent="0.3">
      <c r="A19" s="26">
        <v>2019</v>
      </c>
    </row>
    <row r="20" spans="1:13" ht="15.6" x14ac:dyDescent="0.3">
      <c r="A20" s="32" t="s">
        <v>35</v>
      </c>
      <c r="B20" s="33">
        <f>Table2.5!C6+Table2.5!C9+Table2.5!C13+Table2.5!C16+Table2.5!C20+Table2.5!C23</f>
        <v>70411</v>
      </c>
      <c r="C20" s="34">
        <f>ROUND(100*B20/B$23,1)</f>
        <v>66</v>
      </c>
      <c r="D20" s="33">
        <f>Table2.5!E6+Table2.5!E9+Table2.5!E13+Table2.5!E16+Table2.5!E20+Table2.5!E23</f>
        <v>63269</v>
      </c>
      <c r="E20" s="34">
        <f>ROUND(100*D20/D$23,1)</f>
        <v>61.7</v>
      </c>
      <c r="F20" s="33">
        <f>Table2.5!G6+Table2.5!G9+Table2.5!G13+Table2.5!G16+Table2.5!G20+Table2.5!G23</f>
        <v>57814</v>
      </c>
      <c r="G20" s="34">
        <f>ROUND(100*F20/F$23,1)</f>
        <v>63</v>
      </c>
      <c r="H20" s="33">
        <f>Table2.5!I6+Table2.5!I9+Table2.5!I13+Table2.5!I16+Table2.5!I20+Table2.5!I23</f>
        <v>638118</v>
      </c>
      <c r="I20" s="34">
        <f>ROUND(100*H20/H$23,1)</f>
        <v>63.8</v>
      </c>
      <c r="J20" s="33">
        <f>Table2.5!K6+Table2.5!K9+Table2.5!K13+Table2.5!K16+Table2.5!K20+Table2.5!K23</f>
        <v>908142</v>
      </c>
      <c r="K20" s="34">
        <f>ROUND(100*J20/J$23,1)</f>
        <v>63.5</v>
      </c>
      <c r="L20" s="33">
        <f>761+865</f>
        <v>1626</v>
      </c>
      <c r="M20" s="34">
        <f>ROUND(100*L20/L$23,1)</f>
        <v>40.700000000000003</v>
      </c>
    </row>
    <row r="21" spans="1:13" ht="15.6" x14ac:dyDescent="0.3">
      <c r="A21" s="32" t="s">
        <v>36</v>
      </c>
      <c r="B21" s="33">
        <f>Table2.5!C7+Table2.5!C10+Table2.5!C14+Table2.5!C17+Table2.5!C21+Table2.5!C24</f>
        <v>32565</v>
      </c>
      <c r="C21" s="34">
        <f t="shared" ref="C21:E22" si="15">ROUND(100*B21/B$23,1)</f>
        <v>30.5</v>
      </c>
      <c r="D21" s="33">
        <f>Table2.5!E7+Table2.5!E10+Table2.5!E14+Table2.5!E17+Table2.5!E21+Table2.5!E24</f>
        <v>29219</v>
      </c>
      <c r="E21" s="34">
        <f t="shared" si="15"/>
        <v>28.5</v>
      </c>
      <c r="F21" s="33">
        <f>Table2.5!G7+Table2.5!G10+Table2.5!G14+Table2.5!G17+Table2.5!G21+Table2.5!G24</f>
        <v>26527</v>
      </c>
      <c r="G21" s="34">
        <f t="shared" ref="G21:G22" si="16">ROUND(100*F21/F$23,1)</f>
        <v>28.9</v>
      </c>
      <c r="H21" s="33">
        <f>Table2.5!I7+Table2.5!I10+Table2.5!I14+Table2.5!I17+Table2.5!I21+Table2.5!I24</f>
        <v>321770</v>
      </c>
      <c r="I21" s="34">
        <f t="shared" ref="I21:I22" si="17">ROUND(100*H21/H$23,1)</f>
        <v>32.200000000000003</v>
      </c>
      <c r="J21" s="33">
        <f>Table2.5!K7+Table2.5!K10+Table2.5!K14+Table2.5!K17+Table2.5!K21+Table2.5!K24</f>
        <v>452325</v>
      </c>
      <c r="K21" s="34">
        <f t="shared" ref="K21:M22" si="18">ROUND(100*J21/J$23,1)</f>
        <v>31.6</v>
      </c>
      <c r="L21" s="33">
        <f>1603+89</f>
        <v>1692</v>
      </c>
      <c r="M21" s="34">
        <f t="shared" si="18"/>
        <v>42.4</v>
      </c>
    </row>
    <row r="22" spans="1:13" ht="15.6" x14ac:dyDescent="0.3">
      <c r="A22" s="32" t="s">
        <v>37</v>
      </c>
      <c r="B22" s="33">
        <f>Table2.5!C8+Table2.5!C11+Table2.5!C15+Table2.5!C18+Table2.5!C22+Table2.5!C25</f>
        <v>3639</v>
      </c>
      <c r="C22" s="34">
        <f t="shared" si="15"/>
        <v>3.4</v>
      </c>
      <c r="D22" s="33">
        <f>Table2.5!E8+Table2.5!E11+Table2.5!E15+Table2.5!E18+Table2.5!E22+Table2.5!E25</f>
        <v>10100</v>
      </c>
      <c r="E22" s="34">
        <f t="shared" si="15"/>
        <v>9.8000000000000007</v>
      </c>
      <c r="F22" s="33">
        <f>Table2.5!G8+Table2.5!G11+Table2.5!G15+Table2.5!G18+Table2.5!G22+Table2.5!G25</f>
        <v>7447</v>
      </c>
      <c r="G22" s="34">
        <f t="shared" si="16"/>
        <v>8.1</v>
      </c>
      <c r="H22" s="33">
        <f>Table2.5!I8+Table2.5!I11+Table2.5!I15+Table2.5!I18+Table2.5!I22+Table2.5!I25</f>
        <v>39958</v>
      </c>
      <c r="I22" s="34">
        <f t="shared" si="17"/>
        <v>4</v>
      </c>
      <c r="J22" s="33">
        <f>Table2.5!K8+Table2.5!K11+Table2.5!K15+Table2.5!K18+Table2.5!K22+Table2.5!K25</f>
        <v>69603</v>
      </c>
      <c r="K22" s="34">
        <f t="shared" si="18"/>
        <v>4.9000000000000004</v>
      </c>
      <c r="L22" s="33">
        <f>326+348</f>
        <v>674</v>
      </c>
      <c r="M22" s="34">
        <f t="shared" si="18"/>
        <v>16.899999999999999</v>
      </c>
    </row>
    <row r="23" spans="1:13" ht="15.6" x14ac:dyDescent="0.3">
      <c r="B23" s="35">
        <f t="shared" ref="B23:M23" si="19">SUM(B20:B22)</f>
        <v>106615</v>
      </c>
      <c r="C23" s="36">
        <f t="shared" si="19"/>
        <v>99.9</v>
      </c>
      <c r="D23" s="35">
        <f t="shared" si="19"/>
        <v>102588</v>
      </c>
      <c r="E23" s="36">
        <f t="shared" si="19"/>
        <v>100</v>
      </c>
      <c r="F23" s="35">
        <f t="shared" si="19"/>
        <v>91788</v>
      </c>
      <c r="G23" s="36">
        <f t="shared" si="19"/>
        <v>100</v>
      </c>
      <c r="H23" s="35">
        <f t="shared" si="19"/>
        <v>999846</v>
      </c>
      <c r="I23" s="36">
        <f t="shared" si="19"/>
        <v>100</v>
      </c>
      <c r="J23" s="35">
        <f t="shared" si="19"/>
        <v>1430070</v>
      </c>
      <c r="K23" s="36">
        <f t="shared" si="19"/>
        <v>100</v>
      </c>
      <c r="L23" s="35">
        <f t="shared" si="19"/>
        <v>3992</v>
      </c>
      <c r="M23" s="36">
        <f t="shared" si="19"/>
        <v>100</v>
      </c>
    </row>
    <row r="24" spans="1:13" ht="15.6" x14ac:dyDescent="0.3">
      <c r="A24" s="24" t="s">
        <v>16</v>
      </c>
    </row>
    <row r="25" spans="1:13" ht="15.6" x14ac:dyDescent="0.3">
      <c r="A25" s="32" t="s">
        <v>32</v>
      </c>
    </row>
    <row r="26" spans="1:13" ht="15.6" x14ac:dyDescent="0.3">
      <c r="A26" s="32" t="s">
        <v>25</v>
      </c>
    </row>
    <row r="27" spans="1:13" ht="15.6" x14ac:dyDescent="0.3">
      <c r="A27" s="32" t="s">
        <v>18</v>
      </c>
    </row>
  </sheetData>
  <mergeCells count="6">
    <mergeCell ref="B3:C3"/>
    <mergeCell ref="D3:E3"/>
    <mergeCell ref="F3:G3"/>
    <mergeCell ref="H3:I3"/>
    <mergeCell ref="J3:K3"/>
    <mergeCell ref="L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0496-078F-45B4-B4A5-F187973F694D}">
  <dimension ref="A1:L33"/>
  <sheetViews>
    <sheetView workbookViewId="0">
      <selection activeCell="A2" sqref="A2"/>
    </sheetView>
  </sheetViews>
  <sheetFormatPr defaultRowHeight="15" x14ac:dyDescent="0.25"/>
  <cols>
    <col min="1" max="1" width="3.77734375" style="32" customWidth="1"/>
    <col min="2" max="2" width="29.5546875" style="32" customWidth="1"/>
    <col min="3" max="3" width="8.88671875" style="32"/>
    <col min="4" max="4" width="7.77734375" style="32" customWidth="1"/>
    <col min="5" max="5" width="9" style="32" bestFit="1" customWidth="1"/>
    <col min="6" max="6" width="7.77734375" style="32" customWidth="1"/>
    <col min="7" max="7" width="8.88671875" style="32"/>
    <col min="8" max="8" width="7.77734375" style="32" customWidth="1"/>
    <col min="9" max="9" width="10.88671875" style="32" bestFit="1" customWidth="1"/>
    <col min="10" max="10" width="7.77734375" style="32" customWidth="1"/>
    <col min="11" max="11" width="10.88671875" style="32" bestFit="1" customWidth="1"/>
    <col min="12" max="12" width="7.77734375" style="32" customWidth="1"/>
    <col min="13" max="16384" width="8.88671875" style="32"/>
  </cols>
  <sheetData>
    <row r="1" spans="1:12" ht="15.6" x14ac:dyDescent="0.3">
      <c r="A1" s="1" t="s">
        <v>38</v>
      </c>
    </row>
    <row r="3" spans="1:12" ht="30" customHeight="1" x14ac:dyDescent="0.3">
      <c r="C3" s="28" t="s">
        <v>21</v>
      </c>
      <c r="D3" s="28"/>
      <c r="E3" s="28" t="s">
        <v>1</v>
      </c>
      <c r="F3" s="28"/>
      <c r="G3" s="28" t="s">
        <v>2</v>
      </c>
      <c r="H3" s="28"/>
      <c r="I3" s="29" t="s">
        <v>3</v>
      </c>
      <c r="J3" s="29"/>
      <c r="K3" s="29" t="s">
        <v>4</v>
      </c>
      <c r="L3" s="29"/>
    </row>
    <row r="4" spans="1:12" ht="15.6" x14ac:dyDescent="0.3">
      <c r="C4" s="26" t="s">
        <v>5</v>
      </c>
      <c r="D4" s="26" t="s">
        <v>6</v>
      </c>
      <c r="E4" s="26" t="s">
        <v>5</v>
      </c>
      <c r="F4" s="26" t="s">
        <v>6</v>
      </c>
      <c r="G4" s="26" t="s">
        <v>5</v>
      </c>
      <c r="H4" s="26" t="s">
        <v>6</v>
      </c>
      <c r="I4" s="26" t="s">
        <v>5</v>
      </c>
      <c r="J4" s="26" t="s">
        <v>6</v>
      </c>
      <c r="K4" s="26" t="s">
        <v>5</v>
      </c>
      <c r="L4" s="26" t="s">
        <v>6</v>
      </c>
    </row>
    <row r="5" spans="1:12" x14ac:dyDescent="0.25">
      <c r="A5" s="32" t="s">
        <v>7</v>
      </c>
      <c r="C5" s="33">
        <f>SUM(C6:C11)</f>
        <v>20031</v>
      </c>
      <c r="D5" s="34">
        <f>ROUND(100*C5/C$26,1)</f>
        <v>51.2</v>
      </c>
      <c r="E5" s="33">
        <f>SUM(E6:E11)</f>
        <v>18426</v>
      </c>
      <c r="F5" s="34">
        <f>ROUND(100*E5/E$26,1)</f>
        <v>39.799999999999997</v>
      </c>
      <c r="G5" s="33">
        <f>SUM(G6:G11)</f>
        <v>13520</v>
      </c>
      <c r="H5" s="34">
        <f>ROUND(100*G5/G$26,1)</f>
        <v>41.4</v>
      </c>
      <c r="I5" s="33">
        <f>SUM(I6:I11)</f>
        <v>339805</v>
      </c>
      <c r="J5" s="34">
        <f>ROUND(100*I5/I$26,1)</f>
        <v>43.4</v>
      </c>
      <c r="K5" s="33">
        <f>SUM(K6:K11)</f>
        <v>399047</v>
      </c>
      <c r="L5" s="34">
        <f>ROUND(100*K5/K$26,1)</f>
        <v>42.3</v>
      </c>
    </row>
    <row r="6" spans="1:12" x14ac:dyDescent="0.25">
      <c r="B6" s="32" t="s">
        <v>39</v>
      </c>
      <c r="C6" s="33">
        <v>12936</v>
      </c>
      <c r="D6" s="34">
        <f t="shared" ref="D6:D7" si="0">ROUND(100*C6/C$26,1)</f>
        <v>33.1</v>
      </c>
      <c r="E6" s="33">
        <v>10356</v>
      </c>
      <c r="F6" s="34">
        <f t="shared" ref="F6:F7" si="1">ROUND(100*E6/E$26,1)</f>
        <v>22.4</v>
      </c>
      <c r="G6" s="33">
        <v>7657</v>
      </c>
      <c r="H6" s="34">
        <f t="shared" ref="H6:H7" si="2">ROUND(100*G6/G$26,1)</f>
        <v>23.5</v>
      </c>
      <c r="I6" s="33">
        <v>190858</v>
      </c>
      <c r="J6" s="34">
        <f t="shared" ref="J6:J7" si="3">ROUND(100*I6/I$26,1)</f>
        <v>24.4</v>
      </c>
      <c r="K6" s="33">
        <v>226243</v>
      </c>
      <c r="L6" s="34">
        <f t="shared" ref="L6:L7" si="4">ROUND(100*K6/K$26,1)</f>
        <v>24</v>
      </c>
    </row>
    <row r="7" spans="1:12" x14ac:dyDescent="0.25">
      <c r="B7" s="32" t="s">
        <v>40</v>
      </c>
      <c r="C7" s="33">
        <v>5231</v>
      </c>
      <c r="D7" s="34">
        <f t="shared" si="0"/>
        <v>13.4</v>
      </c>
      <c r="E7" s="33">
        <v>4371</v>
      </c>
      <c r="F7" s="34">
        <f t="shared" si="1"/>
        <v>9.4</v>
      </c>
      <c r="G7" s="33">
        <v>3318</v>
      </c>
      <c r="H7" s="34">
        <f t="shared" si="2"/>
        <v>10.199999999999999</v>
      </c>
      <c r="I7" s="33">
        <v>97736</v>
      </c>
      <c r="J7" s="34">
        <f t="shared" si="3"/>
        <v>12.5</v>
      </c>
      <c r="K7" s="33">
        <v>112690</v>
      </c>
      <c r="L7" s="34">
        <f t="shared" si="4"/>
        <v>12</v>
      </c>
    </row>
    <row r="8" spans="1:12" x14ac:dyDescent="0.25">
      <c r="B8" s="32" t="s">
        <v>41</v>
      </c>
      <c r="C8" s="33">
        <v>0</v>
      </c>
      <c r="D8" s="34">
        <f>ROUND(100*C8/C$26,1)</f>
        <v>0</v>
      </c>
      <c r="E8" s="33">
        <v>0</v>
      </c>
      <c r="F8" s="34">
        <f>ROUND(100*E8/E$26,1)</f>
        <v>0</v>
      </c>
      <c r="G8" s="33">
        <v>33</v>
      </c>
      <c r="H8" s="37">
        <f>ROUND(100*G8/G$26,1)</f>
        <v>0.1</v>
      </c>
      <c r="I8" s="33">
        <v>9</v>
      </c>
      <c r="J8" s="34">
        <f>ROUND(100*I8/I$26,1)</f>
        <v>0</v>
      </c>
      <c r="K8" s="33">
        <v>42</v>
      </c>
      <c r="L8" s="34">
        <f>ROUND(100*K8/K$26,1)</f>
        <v>0</v>
      </c>
    </row>
    <row r="9" spans="1:12" x14ac:dyDescent="0.25">
      <c r="B9" s="32" t="s">
        <v>42</v>
      </c>
      <c r="C9" s="33">
        <v>1851</v>
      </c>
      <c r="D9" s="37">
        <f>ROUND(100*C9/C$26,1)</f>
        <v>4.7</v>
      </c>
      <c r="E9" s="33">
        <v>3601</v>
      </c>
      <c r="F9" s="37">
        <f>ROUND(100*E9/E$26,1)</f>
        <v>7.8</v>
      </c>
      <c r="G9" s="33">
        <v>2484</v>
      </c>
      <c r="H9" s="37">
        <f>ROUND(100*G9/G$26,1)</f>
        <v>7.6</v>
      </c>
      <c r="I9" s="33">
        <v>50165</v>
      </c>
      <c r="J9" s="37">
        <f>ROUND(100*I9/I$26,1)</f>
        <v>6.4</v>
      </c>
      <c r="K9" s="33">
        <v>58893</v>
      </c>
      <c r="L9" s="34">
        <f>ROUND(100*K9/K$26,1)</f>
        <v>6.2</v>
      </c>
    </row>
    <row r="10" spans="1:12" x14ac:dyDescent="0.25">
      <c r="B10" s="32" t="s">
        <v>43</v>
      </c>
      <c r="C10" s="33">
        <v>5</v>
      </c>
      <c r="D10" s="34">
        <f>ROUND(100*C10/C$26,1)</f>
        <v>0</v>
      </c>
      <c r="E10" s="33">
        <v>79</v>
      </c>
      <c r="F10" s="37">
        <f>ROUND(100*E10/E$26,1)</f>
        <v>0.2</v>
      </c>
      <c r="G10" s="33">
        <v>3</v>
      </c>
      <c r="H10" s="34">
        <f>ROUND(100*G10/G$26,1)</f>
        <v>0</v>
      </c>
      <c r="I10" s="33">
        <v>878</v>
      </c>
      <c r="J10" s="37">
        <f>ROUND(100*I10/I$26,1)</f>
        <v>0.1</v>
      </c>
      <c r="K10" s="33">
        <v>968</v>
      </c>
      <c r="L10" s="34">
        <f>ROUND(100*K10/K$26,1)</f>
        <v>0.1</v>
      </c>
    </row>
    <row r="11" spans="1:12" x14ac:dyDescent="0.25">
      <c r="B11" s="32" t="s">
        <v>44</v>
      </c>
      <c r="C11" s="33">
        <v>8</v>
      </c>
      <c r="D11" s="34">
        <f>ROUND(100*C11/C$26,1)</f>
        <v>0</v>
      </c>
      <c r="E11" s="33">
        <v>19</v>
      </c>
      <c r="F11" s="37">
        <f>ROUND(100*E11/E$26,1)</f>
        <v>0</v>
      </c>
      <c r="G11" s="33">
        <v>25</v>
      </c>
      <c r="H11" s="37">
        <f>ROUND(100*G11/G$26,1)</f>
        <v>0.1</v>
      </c>
      <c r="I11" s="33">
        <v>159</v>
      </c>
      <c r="J11" s="34">
        <f>ROUND(100*I11/I$26,1)</f>
        <v>0</v>
      </c>
      <c r="K11" s="33">
        <v>211</v>
      </c>
      <c r="L11" s="34">
        <f>ROUND(100*K11/K$26,1)</f>
        <v>0</v>
      </c>
    </row>
    <row r="12" spans="1:12" x14ac:dyDescent="0.25">
      <c r="A12" s="32" t="s">
        <v>12</v>
      </c>
      <c r="C12" s="33">
        <f>SUM(C13:C18)</f>
        <v>7972</v>
      </c>
      <c r="D12" s="37">
        <f>ROUND(100*C12/C$26,1)</f>
        <v>20.399999999999999</v>
      </c>
      <c r="E12" s="33">
        <f>SUM(E13:E18)</f>
        <v>8659</v>
      </c>
      <c r="F12" s="34">
        <f>ROUND(100*E12/E$26,1)</f>
        <v>18.7</v>
      </c>
      <c r="G12" s="33">
        <f>SUM(G13:G18)</f>
        <v>5201</v>
      </c>
      <c r="H12" s="37">
        <f>ROUND(100*G12/G$26,1)</f>
        <v>15.9</v>
      </c>
      <c r="I12" s="33">
        <f>SUM(I13:I18)</f>
        <v>129584</v>
      </c>
      <c r="J12" s="37">
        <f>ROUND(100*I12/I$26,1)</f>
        <v>16.5</v>
      </c>
      <c r="K12" s="33">
        <f>SUM(K13:K18)</f>
        <v>159366</v>
      </c>
      <c r="L12" s="37">
        <f>ROUND(100*K12/K$26,1)</f>
        <v>16.899999999999999</v>
      </c>
    </row>
    <row r="13" spans="1:12" x14ac:dyDescent="0.25">
      <c r="B13" s="32" t="s">
        <v>39</v>
      </c>
      <c r="C13" s="33">
        <v>4209</v>
      </c>
      <c r="D13" s="34">
        <f t="shared" ref="D13:D14" si="5">ROUND(100*C13/C$26,1)</f>
        <v>10.8</v>
      </c>
      <c r="E13" s="33">
        <v>3373</v>
      </c>
      <c r="F13" s="37">
        <f t="shared" ref="F13:F14" si="6">ROUND(100*E13/E$26,1)</f>
        <v>7.3</v>
      </c>
      <c r="G13" s="33">
        <v>1977</v>
      </c>
      <c r="H13" s="37">
        <f t="shared" ref="H13:H14" si="7">ROUND(100*G13/G$26,1)</f>
        <v>6.1</v>
      </c>
      <c r="I13" s="33">
        <v>53121</v>
      </c>
      <c r="J13" s="37">
        <f t="shared" ref="J13:J14" si="8">ROUND(100*I13/I$26,1)</f>
        <v>6.8</v>
      </c>
      <c r="K13" s="33">
        <v>67919</v>
      </c>
      <c r="L13" s="37">
        <f t="shared" ref="L13:L14" si="9">ROUND(100*K13/K$26,1)</f>
        <v>7.2</v>
      </c>
    </row>
    <row r="14" spans="1:12" x14ac:dyDescent="0.25">
      <c r="B14" s="32" t="s">
        <v>40</v>
      </c>
      <c r="C14" s="33">
        <v>2879</v>
      </c>
      <c r="D14" s="37">
        <f t="shared" si="5"/>
        <v>7.4</v>
      </c>
      <c r="E14" s="33">
        <v>2734</v>
      </c>
      <c r="F14" s="37">
        <f t="shared" si="6"/>
        <v>5.9</v>
      </c>
      <c r="G14" s="33">
        <v>2041</v>
      </c>
      <c r="H14" s="37">
        <f t="shared" si="7"/>
        <v>6.3</v>
      </c>
      <c r="I14" s="33">
        <v>38341</v>
      </c>
      <c r="J14" s="37">
        <f t="shared" si="8"/>
        <v>4.9000000000000004</v>
      </c>
      <c r="K14" s="33">
        <v>47952</v>
      </c>
      <c r="L14" s="37">
        <f t="shared" si="9"/>
        <v>5.0999999999999996</v>
      </c>
    </row>
    <row r="15" spans="1:12" x14ac:dyDescent="0.25">
      <c r="B15" s="32" t="s">
        <v>41</v>
      </c>
      <c r="C15" s="33">
        <v>119</v>
      </c>
      <c r="D15" s="37">
        <f>ROUND(100*C15/C$26,1)</f>
        <v>0.3</v>
      </c>
      <c r="E15" s="33">
        <v>95</v>
      </c>
      <c r="F15" s="37">
        <f>ROUND(100*E15/E$26,1)</f>
        <v>0.2</v>
      </c>
      <c r="G15" s="33">
        <v>67</v>
      </c>
      <c r="H15" s="37">
        <f>ROUND(100*G15/G$26,1)</f>
        <v>0.2</v>
      </c>
      <c r="I15" s="33">
        <v>1712</v>
      </c>
      <c r="J15" s="37">
        <f>ROUND(100*I15/I$26,1)</f>
        <v>0.2</v>
      </c>
      <c r="K15" s="33">
        <v>2009</v>
      </c>
      <c r="L15" s="37">
        <f>ROUND(100*K15/K$26,1)</f>
        <v>0.2</v>
      </c>
    </row>
    <row r="16" spans="1:12" x14ac:dyDescent="0.25">
      <c r="B16" s="32" t="s">
        <v>42</v>
      </c>
      <c r="C16" s="33">
        <v>658</v>
      </c>
      <c r="D16" s="34">
        <f>ROUND(100*C16/C$26,1)</f>
        <v>1.7</v>
      </c>
      <c r="E16" s="33">
        <v>2187</v>
      </c>
      <c r="F16" s="37">
        <f>ROUND(100*E16/E$26,1)</f>
        <v>4.7</v>
      </c>
      <c r="G16" s="33">
        <v>800</v>
      </c>
      <c r="H16" s="37">
        <f>ROUND(100*G16/G$26,1)</f>
        <v>2.5</v>
      </c>
      <c r="I16" s="33">
        <v>31850</v>
      </c>
      <c r="J16" s="37">
        <f>ROUND(100*I16/I$26,1)</f>
        <v>4.0999999999999996</v>
      </c>
      <c r="K16" s="33">
        <v>35924</v>
      </c>
      <c r="L16" s="37">
        <f>ROUND(100*K16/K$26,1)</f>
        <v>3.8</v>
      </c>
    </row>
    <row r="17" spans="1:12" x14ac:dyDescent="0.25">
      <c r="B17" s="32" t="s">
        <v>43</v>
      </c>
      <c r="C17" s="33">
        <v>37</v>
      </c>
      <c r="D17" s="37">
        <f>ROUND(100*C17/C$26,1)</f>
        <v>0.1</v>
      </c>
      <c r="E17" s="33">
        <v>74</v>
      </c>
      <c r="F17" s="37">
        <f>ROUND(100*E17/E$26,1)</f>
        <v>0.2</v>
      </c>
      <c r="G17" s="33">
        <v>48</v>
      </c>
      <c r="H17" s="34">
        <f>ROUND(100*G17/G$26,1)</f>
        <v>0.1</v>
      </c>
      <c r="I17" s="33">
        <v>1899</v>
      </c>
      <c r="J17" s="37">
        <f>ROUND(100*I17/I$26,1)</f>
        <v>0.2</v>
      </c>
      <c r="K17" s="33">
        <v>2161</v>
      </c>
      <c r="L17" s="34">
        <f>ROUND(100*K17/K$26,1)</f>
        <v>0.2</v>
      </c>
    </row>
    <row r="18" spans="1:12" x14ac:dyDescent="0.25">
      <c r="B18" s="32" t="s">
        <v>44</v>
      </c>
      <c r="C18" s="33">
        <v>70</v>
      </c>
      <c r="D18" s="37">
        <f>ROUND(100*C18/C$26,1)</f>
        <v>0.2</v>
      </c>
      <c r="E18" s="33">
        <v>196</v>
      </c>
      <c r="F18" s="34">
        <f>ROUND(100*E18/E$26,1)</f>
        <v>0.4</v>
      </c>
      <c r="G18" s="33">
        <v>268</v>
      </c>
      <c r="H18" s="37">
        <f>ROUND(100*G18/G$26,1)</f>
        <v>0.8</v>
      </c>
      <c r="I18" s="33">
        <v>2661</v>
      </c>
      <c r="J18" s="37">
        <f>ROUND(100*I18/I$26,1)</f>
        <v>0.3</v>
      </c>
      <c r="K18" s="33">
        <v>3401</v>
      </c>
      <c r="L18" s="37">
        <f>ROUND(100*K18/K$26,1)</f>
        <v>0.4</v>
      </c>
    </row>
    <row r="19" spans="1:12" x14ac:dyDescent="0.25">
      <c r="A19" s="32" t="s">
        <v>13</v>
      </c>
      <c r="C19" s="33">
        <f>SUM(C20:C25)</f>
        <v>11129</v>
      </c>
      <c r="D19" s="37">
        <f>ROUND(100*C19/C$26,1)</f>
        <v>28.4</v>
      </c>
      <c r="E19" s="33">
        <f>SUM(E20:E25)</f>
        <v>19218</v>
      </c>
      <c r="F19" s="37">
        <f>ROUND(100*E19/E$26,1)</f>
        <v>41.5</v>
      </c>
      <c r="G19" s="33">
        <f>SUM(G20:G25)</f>
        <v>13918</v>
      </c>
      <c r="H19" s="37">
        <f>ROUND(100*G19/G$26,1)</f>
        <v>42.6</v>
      </c>
      <c r="I19" s="33">
        <f>SUM(I20:I25)</f>
        <v>313631</v>
      </c>
      <c r="J19" s="37">
        <f>ROUND(100*I19/I$26,1)</f>
        <v>40.1</v>
      </c>
      <c r="K19" s="33">
        <f>SUM(K20:K25)</f>
        <v>384366</v>
      </c>
      <c r="L19" s="37">
        <f>ROUND(100*K19/K$26,1)</f>
        <v>40.799999999999997</v>
      </c>
    </row>
    <row r="20" spans="1:12" x14ac:dyDescent="0.25">
      <c r="B20" s="32" t="s">
        <v>39</v>
      </c>
      <c r="C20" s="33">
        <v>3749</v>
      </c>
      <c r="D20" s="34">
        <f t="shared" ref="D20:D21" si="10">ROUND(100*C20/C$26,1)</f>
        <v>9.6</v>
      </c>
      <c r="E20" s="33">
        <v>4448</v>
      </c>
      <c r="F20" s="34">
        <f t="shared" ref="F20:F21" si="11">ROUND(100*E20/E$26,1)</f>
        <v>9.6</v>
      </c>
      <c r="G20" s="33">
        <v>3078</v>
      </c>
      <c r="H20" s="34">
        <f t="shared" ref="H20:H21" si="12">ROUND(100*G20/G$26,1)</f>
        <v>9.4</v>
      </c>
      <c r="I20" s="33">
        <v>74731</v>
      </c>
      <c r="J20" s="34">
        <f t="shared" ref="J20:J21" si="13">ROUND(100*I20/I$26,1)</f>
        <v>9.5</v>
      </c>
      <c r="K20" s="33">
        <v>94001</v>
      </c>
      <c r="L20" s="34">
        <f t="shared" ref="L20:L21" si="14">ROUND(100*K20/K$26,1)</f>
        <v>10</v>
      </c>
    </row>
    <row r="21" spans="1:12" x14ac:dyDescent="0.25">
      <c r="B21" s="32" t="s">
        <v>40</v>
      </c>
      <c r="C21" s="33">
        <v>3316</v>
      </c>
      <c r="D21" s="34">
        <f t="shared" si="10"/>
        <v>8.5</v>
      </c>
      <c r="E21" s="33">
        <v>4573</v>
      </c>
      <c r="F21" s="34">
        <f t="shared" si="11"/>
        <v>9.9</v>
      </c>
      <c r="G21" s="33">
        <v>3321</v>
      </c>
      <c r="H21" s="34">
        <f t="shared" si="12"/>
        <v>10.199999999999999</v>
      </c>
      <c r="I21" s="33">
        <v>82958</v>
      </c>
      <c r="J21" s="34">
        <f t="shared" si="13"/>
        <v>10.6</v>
      </c>
      <c r="K21" s="33">
        <v>103688</v>
      </c>
      <c r="L21" s="34">
        <f t="shared" si="14"/>
        <v>11</v>
      </c>
    </row>
    <row r="22" spans="1:12" x14ac:dyDescent="0.25">
      <c r="B22" s="32" t="s">
        <v>41</v>
      </c>
      <c r="C22" s="33">
        <v>226</v>
      </c>
      <c r="D22" s="37">
        <f>ROUND(100*C22/C$26,1)</f>
        <v>0.6</v>
      </c>
      <c r="E22" s="33">
        <v>261</v>
      </c>
      <c r="F22" s="37">
        <f>ROUND(100*E22/E$26,1)</f>
        <v>0.6</v>
      </c>
      <c r="G22" s="33">
        <v>310</v>
      </c>
      <c r="H22" s="34">
        <f>ROUND(100*G22/G$26,1)</f>
        <v>0.9</v>
      </c>
      <c r="I22" s="33">
        <v>5758</v>
      </c>
      <c r="J22" s="37">
        <f>ROUND(100*I22/I$26,1)</f>
        <v>0.7</v>
      </c>
      <c r="K22" s="33">
        <v>7530</v>
      </c>
      <c r="L22" s="37">
        <f>ROUND(100*K22/K$26,1)</f>
        <v>0.8</v>
      </c>
    </row>
    <row r="23" spans="1:12" x14ac:dyDescent="0.25">
      <c r="B23" s="32" t="s">
        <v>42</v>
      </c>
      <c r="C23" s="33">
        <v>3721</v>
      </c>
      <c r="D23" s="37">
        <f>ROUND(100*C23/C$26,1)</f>
        <v>9.5</v>
      </c>
      <c r="E23" s="33">
        <v>9623</v>
      </c>
      <c r="F23" s="34">
        <f>ROUND(100*E23/E$26,1)</f>
        <v>20.8</v>
      </c>
      <c r="G23" s="33">
        <v>6692</v>
      </c>
      <c r="H23" s="37">
        <f>ROUND(100*G23/G$26,1)</f>
        <v>20.5</v>
      </c>
      <c r="I23" s="33">
        <v>145042</v>
      </c>
      <c r="J23" s="37">
        <f>ROUND(100*I23/I$26,1)</f>
        <v>18.5</v>
      </c>
      <c r="K23" s="33">
        <v>172862</v>
      </c>
      <c r="L23" s="34">
        <f>ROUND(100*K23/K$26,1)</f>
        <v>18.3</v>
      </c>
    </row>
    <row r="24" spans="1:12" x14ac:dyDescent="0.25">
      <c r="B24" s="32" t="s">
        <v>43</v>
      </c>
      <c r="C24" s="33">
        <v>34</v>
      </c>
      <c r="D24" s="34">
        <f>ROUND(100*C24/C$26,1)</f>
        <v>0.1</v>
      </c>
      <c r="E24" s="33">
        <v>92</v>
      </c>
      <c r="F24" s="37">
        <f>ROUND(100*E24/E$26,1)</f>
        <v>0.2</v>
      </c>
      <c r="G24" s="33">
        <v>158</v>
      </c>
      <c r="H24" s="34">
        <f>ROUND(100*G24/G$26,1)</f>
        <v>0.5</v>
      </c>
      <c r="I24" s="33">
        <v>2343</v>
      </c>
      <c r="J24" s="34">
        <f>ROUND(100*I24/I$26,1)</f>
        <v>0.3</v>
      </c>
      <c r="K24" s="33">
        <v>2759</v>
      </c>
      <c r="L24" s="37">
        <f>ROUND(100*K24/K$26,1)</f>
        <v>0.3</v>
      </c>
    </row>
    <row r="25" spans="1:12" x14ac:dyDescent="0.25">
      <c r="B25" s="32" t="s">
        <v>44</v>
      </c>
      <c r="C25" s="33">
        <v>83</v>
      </c>
      <c r="D25" s="37">
        <f>ROUND(100*C25/C$26,1)</f>
        <v>0.2</v>
      </c>
      <c r="E25" s="33">
        <v>221</v>
      </c>
      <c r="F25" s="34">
        <f>ROUND(100*E25/E$26,1)</f>
        <v>0.5</v>
      </c>
      <c r="G25" s="33">
        <v>359</v>
      </c>
      <c r="H25" s="37">
        <f>ROUND(100*G25/G$26,1)</f>
        <v>1.1000000000000001</v>
      </c>
      <c r="I25" s="33">
        <v>2799</v>
      </c>
      <c r="J25" s="37">
        <f>ROUND(100*I25/I$26,1)</f>
        <v>0.4</v>
      </c>
      <c r="K25" s="33">
        <v>3526</v>
      </c>
      <c r="L25" s="37">
        <f>ROUND(100*K25/K$26,1)</f>
        <v>0.4</v>
      </c>
    </row>
    <row r="26" spans="1:12" x14ac:dyDescent="0.25">
      <c r="A26" s="32" t="s">
        <v>14</v>
      </c>
      <c r="C26" s="33">
        <f t="shared" ref="C26:L26" si="15">SUM(C5,C12,C19)</f>
        <v>39132</v>
      </c>
      <c r="D26" s="34">
        <f t="shared" si="15"/>
        <v>100</v>
      </c>
      <c r="E26" s="33">
        <f t="shared" si="15"/>
        <v>46303</v>
      </c>
      <c r="F26" s="34">
        <f t="shared" si="15"/>
        <v>100</v>
      </c>
      <c r="G26" s="33">
        <f t="shared" si="15"/>
        <v>32639</v>
      </c>
      <c r="H26" s="34">
        <f t="shared" si="15"/>
        <v>99.9</v>
      </c>
      <c r="I26" s="33">
        <f t="shared" si="15"/>
        <v>783020</v>
      </c>
      <c r="J26" s="34">
        <f t="shared" si="15"/>
        <v>100</v>
      </c>
      <c r="K26" s="33">
        <f t="shared" si="15"/>
        <v>942779</v>
      </c>
      <c r="L26" s="34">
        <f t="shared" si="15"/>
        <v>100</v>
      </c>
    </row>
    <row r="27" spans="1:12" x14ac:dyDescent="0.25">
      <c r="A27" s="32" t="s">
        <v>15</v>
      </c>
      <c r="C27" s="33"/>
      <c r="D27" s="34">
        <f>ROUND(100*C26/$K26,1)</f>
        <v>4.2</v>
      </c>
      <c r="E27" s="33"/>
      <c r="F27" s="34">
        <f>ROUND(100*E26/$K26,1)</f>
        <v>4.9000000000000004</v>
      </c>
      <c r="G27" s="33"/>
      <c r="H27" s="34">
        <f>ROUND(100*G26/$K26,1)</f>
        <v>3.5</v>
      </c>
      <c r="I27" s="33"/>
      <c r="J27" s="34">
        <f>ROUND(100*I26/$K26,1)</f>
        <v>83.1</v>
      </c>
      <c r="K27" s="33"/>
      <c r="L27" s="34"/>
    </row>
    <row r="29" spans="1:12" ht="15.6" x14ac:dyDescent="0.3">
      <c r="A29" s="24" t="s">
        <v>16</v>
      </c>
    </row>
    <row r="30" spans="1:12" ht="18" customHeight="1" x14ac:dyDescent="0.25">
      <c r="A30" s="32" t="s">
        <v>20</v>
      </c>
    </row>
    <row r="31" spans="1:12" ht="18" customHeight="1" x14ac:dyDescent="0.25">
      <c r="A31" s="38" t="s">
        <v>22</v>
      </c>
      <c r="B31" s="38"/>
      <c r="C31" s="38"/>
      <c r="D31" s="38"/>
      <c r="E31" s="38"/>
      <c r="F31" s="38"/>
      <c r="G31" s="38"/>
      <c r="H31" s="38"/>
      <c r="I31" s="38"/>
      <c r="J31" s="38"/>
      <c r="K31" s="38"/>
      <c r="L31" s="38"/>
    </row>
    <row r="32" spans="1:12" ht="18" customHeight="1" x14ac:dyDescent="0.25">
      <c r="A32" s="7" t="s">
        <v>17</v>
      </c>
      <c r="B32" s="7"/>
      <c r="C32" s="7"/>
      <c r="D32" s="7"/>
      <c r="E32" s="7"/>
      <c r="F32" s="7"/>
      <c r="G32" s="7"/>
      <c r="H32" s="7"/>
      <c r="I32" s="7"/>
      <c r="J32" s="7"/>
      <c r="K32" s="7"/>
      <c r="L32" s="7"/>
    </row>
    <row r="33" spans="1:1" ht="18" customHeight="1" x14ac:dyDescent="0.25">
      <c r="A33" s="32" t="s">
        <v>18</v>
      </c>
    </row>
  </sheetData>
  <mergeCells count="6">
    <mergeCell ref="C3:D3"/>
    <mergeCell ref="E3:F3"/>
    <mergeCell ref="G3:H3"/>
    <mergeCell ref="I3:J3"/>
    <mergeCell ref="K3:L3"/>
    <mergeCell ref="A31:L31"/>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A8EF-C630-4257-AE8C-2D18790D9E6E}">
  <dimension ref="A1:L33"/>
  <sheetViews>
    <sheetView workbookViewId="0">
      <selection activeCell="A2" sqref="A2"/>
    </sheetView>
  </sheetViews>
  <sheetFormatPr defaultRowHeight="15" x14ac:dyDescent="0.25"/>
  <cols>
    <col min="1" max="1" width="3.77734375" style="32" customWidth="1"/>
    <col min="2" max="2" width="29.5546875" style="32" customWidth="1"/>
    <col min="3" max="3" width="8.88671875" style="32"/>
    <col min="4" max="4" width="7.77734375" style="32" customWidth="1"/>
    <col min="5" max="5" width="9" style="32" bestFit="1" customWidth="1"/>
    <col min="6" max="6" width="7.77734375" style="32" customWidth="1"/>
    <col min="7" max="7" width="8.88671875" style="32"/>
    <col min="8" max="8" width="7.77734375" style="32" customWidth="1"/>
    <col min="9" max="9" width="10.88671875" style="32" bestFit="1" customWidth="1"/>
    <col min="10" max="10" width="7.77734375" style="32" customWidth="1"/>
    <col min="11" max="11" width="10.88671875" style="32" bestFit="1" customWidth="1"/>
    <col min="12" max="12" width="7.77734375" style="32" customWidth="1"/>
    <col min="13" max="16384" width="8.88671875" style="32"/>
  </cols>
  <sheetData>
    <row r="1" spans="1:12" ht="15.6" x14ac:dyDescent="0.3">
      <c r="A1" s="1" t="s">
        <v>45</v>
      </c>
    </row>
    <row r="3" spans="1:12" ht="30" customHeight="1" x14ac:dyDescent="0.3">
      <c r="C3" s="28" t="s">
        <v>21</v>
      </c>
      <c r="D3" s="28"/>
      <c r="E3" s="28" t="s">
        <v>1</v>
      </c>
      <c r="F3" s="28"/>
      <c r="G3" s="28" t="s">
        <v>2</v>
      </c>
      <c r="H3" s="28"/>
      <c r="I3" s="29" t="s">
        <v>3</v>
      </c>
      <c r="J3" s="29"/>
      <c r="K3" s="29" t="s">
        <v>4</v>
      </c>
      <c r="L3" s="29"/>
    </row>
    <row r="4" spans="1:12" ht="15.6" x14ac:dyDescent="0.3">
      <c r="C4" s="26" t="s">
        <v>5</v>
      </c>
      <c r="D4" s="26" t="s">
        <v>6</v>
      </c>
      <c r="E4" s="26" t="s">
        <v>5</v>
      </c>
      <c r="F4" s="26" t="s">
        <v>6</v>
      </c>
      <c r="G4" s="26" t="s">
        <v>5</v>
      </c>
      <c r="H4" s="26" t="s">
        <v>6</v>
      </c>
      <c r="I4" s="26" t="s">
        <v>5</v>
      </c>
      <c r="J4" s="26" t="s">
        <v>6</v>
      </c>
      <c r="K4" s="26" t="s">
        <v>5</v>
      </c>
      <c r="L4" s="26" t="s">
        <v>6</v>
      </c>
    </row>
    <row r="5" spans="1:12" x14ac:dyDescent="0.25">
      <c r="A5" s="32" t="s">
        <v>7</v>
      </c>
      <c r="C5" s="33">
        <f>SUM(C6:C11)</f>
        <v>30662</v>
      </c>
      <c r="D5" s="34">
        <f>ROUND(100*C5/C$26,1)</f>
        <v>45</v>
      </c>
      <c r="E5" s="33">
        <f>SUM(E6:E11)</f>
        <v>20866</v>
      </c>
      <c r="F5" s="34">
        <f>ROUND(100*E5/E$26,1)</f>
        <v>27.6</v>
      </c>
      <c r="G5" s="33">
        <f>SUM(G6:G11)</f>
        <v>19164</v>
      </c>
      <c r="H5" s="37">
        <f>ROUND(100*G5/G$26,1)</f>
        <v>32.6</v>
      </c>
      <c r="I5" s="33">
        <f>SUM(I6:I11)</f>
        <v>332330</v>
      </c>
      <c r="J5" s="37">
        <f>ROUND(100*I5/I$26,1)</f>
        <v>34.1</v>
      </c>
      <c r="K5" s="33">
        <f>SUM(K6:K11)</f>
        <v>421695</v>
      </c>
      <c r="L5" s="34">
        <f>ROUND(100*K5/K$26,1)</f>
        <v>32.9</v>
      </c>
    </row>
    <row r="6" spans="1:12" x14ac:dyDescent="0.25">
      <c r="B6" s="32" t="s">
        <v>39</v>
      </c>
      <c r="C6" s="33">
        <v>19486</v>
      </c>
      <c r="D6" s="34">
        <f t="shared" ref="D6:D7" si="0">ROUND(100*C6/C$26,1)</f>
        <v>28.6</v>
      </c>
      <c r="E6" s="33">
        <v>11512</v>
      </c>
      <c r="F6" s="34">
        <f t="shared" ref="F6:F7" si="1">ROUND(100*E6/E$26,1)</f>
        <v>15.2</v>
      </c>
      <c r="G6" s="33">
        <v>10751</v>
      </c>
      <c r="H6" s="34">
        <f t="shared" ref="H6:H7" si="2">ROUND(100*G6/G$26,1)</f>
        <v>18.3</v>
      </c>
      <c r="I6" s="33">
        <v>180388</v>
      </c>
      <c r="J6" s="34">
        <f t="shared" ref="J6:J7" si="3">ROUND(100*I6/I$26,1)</f>
        <v>18.5</v>
      </c>
      <c r="K6" s="33">
        <v>232861</v>
      </c>
      <c r="L6" s="34">
        <f t="shared" ref="L6:L7" si="4">ROUND(100*K6/K$26,1)</f>
        <v>18.2</v>
      </c>
    </row>
    <row r="7" spans="1:12" x14ac:dyDescent="0.25">
      <c r="B7" s="32" t="s">
        <v>40</v>
      </c>
      <c r="C7" s="33">
        <v>8147</v>
      </c>
      <c r="D7" s="34">
        <f t="shared" si="0"/>
        <v>12</v>
      </c>
      <c r="E7" s="33">
        <v>5223</v>
      </c>
      <c r="F7" s="34">
        <f t="shared" si="1"/>
        <v>6.9</v>
      </c>
      <c r="G7" s="33">
        <v>4404</v>
      </c>
      <c r="H7" s="34">
        <f t="shared" si="2"/>
        <v>7.5</v>
      </c>
      <c r="I7" s="33">
        <v>100827</v>
      </c>
      <c r="J7" s="34">
        <f t="shared" si="3"/>
        <v>10.4</v>
      </c>
      <c r="K7" s="33">
        <v>123724</v>
      </c>
      <c r="L7" s="34">
        <f t="shared" si="4"/>
        <v>9.6999999999999993</v>
      </c>
    </row>
    <row r="8" spans="1:12" x14ac:dyDescent="0.25">
      <c r="B8" s="32" t="s">
        <v>41</v>
      </c>
      <c r="C8" s="33">
        <v>5</v>
      </c>
      <c r="D8" s="34">
        <f>ROUND(100*C8/C$26,1)</f>
        <v>0</v>
      </c>
      <c r="E8" s="33">
        <v>9</v>
      </c>
      <c r="F8" s="34">
        <f>ROUND(100*E8/E$26,1)</f>
        <v>0</v>
      </c>
      <c r="G8" s="33">
        <v>42</v>
      </c>
      <c r="H8" s="37">
        <f>ROUND(100*G8/G$26,1)</f>
        <v>0.1</v>
      </c>
      <c r="I8" s="33">
        <v>100</v>
      </c>
      <c r="J8" s="34">
        <f>ROUND(100*I8/I$26,1)</f>
        <v>0</v>
      </c>
      <c r="K8" s="33">
        <v>162</v>
      </c>
      <c r="L8" s="34">
        <f>ROUND(100*K8/K$26,1)</f>
        <v>0</v>
      </c>
    </row>
    <row r="9" spans="1:12" x14ac:dyDescent="0.25">
      <c r="B9" s="32" t="s">
        <v>42</v>
      </c>
      <c r="C9" s="33">
        <v>3021</v>
      </c>
      <c r="D9" s="37">
        <f>ROUND(100*C9/C$26,1)</f>
        <v>4.4000000000000004</v>
      </c>
      <c r="E9" s="33">
        <v>4087</v>
      </c>
      <c r="F9" s="37">
        <f>ROUND(100*E9/E$26,1)</f>
        <v>5.4</v>
      </c>
      <c r="G9" s="33">
        <v>3829</v>
      </c>
      <c r="H9" s="34">
        <f>ROUND(100*G9/G$26,1)</f>
        <v>6.5</v>
      </c>
      <c r="I9" s="33">
        <v>50645</v>
      </c>
      <c r="J9" s="37">
        <f>ROUND(100*I9/I$26,1)</f>
        <v>5.2</v>
      </c>
      <c r="K9" s="33">
        <v>64392</v>
      </c>
      <c r="L9" s="34">
        <f>ROUND(100*K9/K$26,1)</f>
        <v>5</v>
      </c>
    </row>
    <row r="10" spans="1:12" x14ac:dyDescent="0.25">
      <c r="B10" s="32" t="s">
        <v>43</v>
      </c>
      <c r="C10" s="33">
        <v>1</v>
      </c>
      <c r="D10" s="34">
        <f>ROUND(100*C10/C$26,1)</f>
        <v>0</v>
      </c>
      <c r="E10" s="33">
        <v>2</v>
      </c>
      <c r="F10" s="34">
        <f>ROUND(100*E10/E$26,1)</f>
        <v>0</v>
      </c>
      <c r="G10" s="33">
        <v>61</v>
      </c>
      <c r="H10" s="37">
        <f>ROUND(100*G10/G$26,1)</f>
        <v>0.1</v>
      </c>
      <c r="I10" s="33">
        <v>234</v>
      </c>
      <c r="J10" s="37">
        <f>ROUND(100*I10/I$26,1)</f>
        <v>0</v>
      </c>
      <c r="K10" s="33">
        <v>300</v>
      </c>
      <c r="L10" s="34">
        <f>ROUND(100*K10/K$26,1)</f>
        <v>0</v>
      </c>
    </row>
    <row r="11" spans="1:12" x14ac:dyDescent="0.25">
      <c r="B11" s="32" t="s">
        <v>44</v>
      </c>
      <c r="C11" s="33">
        <v>2</v>
      </c>
      <c r="D11" s="34">
        <f>ROUND(100*C11/C$26,1)</f>
        <v>0</v>
      </c>
      <c r="E11" s="33">
        <v>33</v>
      </c>
      <c r="F11" s="37">
        <f>ROUND(100*E11/E$26,1)</f>
        <v>0</v>
      </c>
      <c r="G11" s="33">
        <v>77</v>
      </c>
      <c r="H11" s="37">
        <f>ROUND(100*G11/G$26,1)</f>
        <v>0.1</v>
      </c>
      <c r="I11" s="33">
        <v>136</v>
      </c>
      <c r="J11" s="34">
        <f>ROUND(100*I11/I$26,1)</f>
        <v>0</v>
      </c>
      <c r="K11" s="33">
        <v>256</v>
      </c>
      <c r="L11" s="34">
        <f>ROUND(100*K11/K$26,1)</f>
        <v>0</v>
      </c>
    </row>
    <row r="12" spans="1:12" x14ac:dyDescent="0.25">
      <c r="A12" s="32" t="s">
        <v>12</v>
      </c>
      <c r="C12" s="33">
        <f>SUM(C13:C18)</f>
        <v>14835</v>
      </c>
      <c r="D12" s="37">
        <f>ROUND(100*C12/C$26,1)</f>
        <v>21.8</v>
      </c>
      <c r="E12" s="33">
        <f>SUM(E13:E18)</f>
        <v>13791</v>
      </c>
      <c r="F12" s="37">
        <f>ROUND(100*E12/E$26,1)</f>
        <v>18.2</v>
      </c>
      <c r="G12" s="33">
        <f>SUM(G13:G18)</f>
        <v>9622</v>
      </c>
      <c r="H12" s="37">
        <f>ROUND(100*G12/G$26,1)</f>
        <v>16.399999999999999</v>
      </c>
      <c r="I12" s="33">
        <f>SUM(I13:I18)</f>
        <v>181733</v>
      </c>
      <c r="J12" s="37">
        <f>ROUND(100*I12/I$26,1)</f>
        <v>18.7</v>
      </c>
      <c r="K12" s="33">
        <f>SUM(K13:K18)</f>
        <v>237495</v>
      </c>
      <c r="L12" s="34">
        <f>ROUND(100*K12/K$26,1)</f>
        <v>18.5</v>
      </c>
    </row>
    <row r="13" spans="1:12" x14ac:dyDescent="0.25">
      <c r="B13" s="32" t="s">
        <v>39</v>
      </c>
      <c r="C13" s="33">
        <v>7809</v>
      </c>
      <c r="D13" s="34">
        <f t="shared" ref="D13:D14" si="5">ROUND(100*C13/C$26,1)</f>
        <v>11.5</v>
      </c>
      <c r="E13" s="33">
        <v>4650</v>
      </c>
      <c r="F13" s="34">
        <f t="shared" ref="F13:F14" si="6">ROUND(100*E13/E$26,1)</f>
        <v>6.1</v>
      </c>
      <c r="G13" s="33">
        <v>3725</v>
      </c>
      <c r="H13" s="34">
        <f t="shared" ref="H13:H14" si="7">ROUND(100*G13/G$26,1)</f>
        <v>6.3</v>
      </c>
      <c r="I13" s="33">
        <v>72098</v>
      </c>
      <c r="J13" s="34">
        <f t="shared" ref="J13:J14" si="8">ROUND(100*I13/I$26,1)</f>
        <v>7.4</v>
      </c>
      <c r="K13" s="33">
        <v>98391</v>
      </c>
      <c r="L13" s="34">
        <f t="shared" ref="L13:L14" si="9">ROUND(100*K13/K$26,1)</f>
        <v>7.7</v>
      </c>
    </row>
    <row r="14" spans="1:12" x14ac:dyDescent="0.25">
      <c r="B14" s="32" t="s">
        <v>40</v>
      </c>
      <c r="C14" s="33">
        <v>5118</v>
      </c>
      <c r="D14" s="34">
        <f t="shared" si="5"/>
        <v>7.5</v>
      </c>
      <c r="E14" s="33">
        <v>3777</v>
      </c>
      <c r="F14" s="34">
        <f t="shared" si="6"/>
        <v>5</v>
      </c>
      <c r="G14" s="33">
        <v>3083</v>
      </c>
      <c r="H14" s="34">
        <f t="shared" si="7"/>
        <v>5.2</v>
      </c>
      <c r="I14" s="33">
        <v>53456</v>
      </c>
      <c r="J14" s="34">
        <f t="shared" si="8"/>
        <v>5.5</v>
      </c>
      <c r="K14" s="33">
        <v>71201</v>
      </c>
      <c r="L14" s="34">
        <f t="shared" si="9"/>
        <v>5.6</v>
      </c>
    </row>
    <row r="15" spans="1:12" x14ac:dyDescent="0.25">
      <c r="B15" s="32" t="s">
        <v>41</v>
      </c>
      <c r="C15" s="33">
        <v>553</v>
      </c>
      <c r="D15" s="37">
        <f>ROUND(100*C15/C$26,1)</f>
        <v>0.8</v>
      </c>
      <c r="E15" s="33">
        <v>847</v>
      </c>
      <c r="F15" s="37">
        <f>ROUND(100*E15/E$26,1)</f>
        <v>1.1000000000000001</v>
      </c>
      <c r="G15" s="33">
        <v>476</v>
      </c>
      <c r="H15" s="37">
        <f>ROUND(100*G15/G$26,1)</f>
        <v>0.8</v>
      </c>
      <c r="I15" s="33">
        <v>8072</v>
      </c>
      <c r="J15" s="37">
        <f>ROUND(100*I15/I$26,1)</f>
        <v>0.8</v>
      </c>
      <c r="K15" s="33">
        <v>10306</v>
      </c>
      <c r="L15" s="37">
        <f>ROUND(100*K15/K$26,1)</f>
        <v>0.8</v>
      </c>
    </row>
    <row r="16" spans="1:12" x14ac:dyDescent="0.25">
      <c r="B16" s="32" t="s">
        <v>42</v>
      </c>
      <c r="C16" s="33">
        <v>1097</v>
      </c>
      <c r="D16" s="34">
        <f>ROUND(100*C16/C$26,1)</f>
        <v>1.6</v>
      </c>
      <c r="E16" s="33">
        <v>3542</v>
      </c>
      <c r="F16" s="37">
        <f>ROUND(100*E16/E$26,1)</f>
        <v>4.7</v>
      </c>
      <c r="G16" s="33">
        <v>1609</v>
      </c>
      <c r="H16" s="37">
        <f>ROUND(100*G16/G$26,1)</f>
        <v>2.7</v>
      </c>
      <c r="I16" s="33">
        <v>41054</v>
      </c>
      <c r="J16" s="34">
        <f>ROUND(100*I16/I$26,1)</f>
        <v>4.2</v>
      </c>
      <c r="K16" s="33">
        <v>48282</v>
      </c>
      <c r="L16" s="37">
        <f>ROUND(100*K16/K$26,1)</f>
        <v>3.8</v>
      </c>
    </row>
    <row r="17" spans="1:12" x14ac:dyDescent="0.25">
      <c r="B17" s="32" t="s">
        <v>43</v>
      </c>
      <c r="C17" s="33">
        <v>44</v>
      </c>
      <c r="D17" s="37">
        <f>ROUND(100*C17/C$26,1)</f>
        <v>0.1</v>
      </c>
      <c r="E17" s="33">
        <v>83</v>
      </c>
      <c r="F17" s="37">
        <f>ROUND(100*E17/E$26,1)</f>
        <v>0.1</v>
      </c>
      <c r="G17" s="33">
        <v>43</v>
      </c>
      <c r="H17" s="34">
        <f>ROUND(100*G17/G$26,1)</f>
        <v>0.1</v>
      </c>
      <c r="I17" s="33">
        <v>1279</v>
      </c>
      <c r="J17" s="37">
        <f>ROUND(100*I17/I$26,1)</f>
        <v>0.1</v>
      </c>
      <c r="K17" s="33">
        <v>1549</v>
      </c>
      <c r="L17" s="34">
        <f>ROUND(100*K17/K$26,1)</f>
        <v>0.1</v>
      </c>
    </row>
    <row r="18" spans="1:12" x14ac:dyDescent="0.25">
      <c r="B18" s="32" t="s">
        <v>44</v>
      </c>
      <c r="C18" s="33">
        <v>214</v>
      </c>
      <c r="D18" s="37">
        <f>ROUND(100*C18/C$26,1)</f>
        <v>0.3</v>
      </c>
      <c r="E18" s="33">
        <v>892</v>
      </c>
      <c r="F18" s="34">
        <f>ROUND(100*E18/E$26,1)</f>
        <v>1.2</v>
      </c>
      <c r="G18" s="33">
        <v>686</v>
      </c>
      <c r="H18" s="37">
        <f>ROUND(100*G18/G$26,1)</f>
        <v>1.2</v>
      </c>
      <c r="I18" s="33">
        <v>5774</v>
      </c>
      <c r="J18" s="37">
        <f>ROUND(100*I18/I$26,1)</f>
        <v>0.6</v>
      </c>
      <c r="K18" s="33">
        <v>7766</v>
      </c>
      <c r="L18" s="37">
        <f>ROUND(100*K18/K$26,1)</f>
        <v>0.6</v>
      </c>
    </row>
    <row r="19" spans="1:12" x14ac:dyDescent="0.25">
      <c r="A19" s="32" t="s">
        <v>13</v>
      </c>
      <c r="C19" s="33">
        <f>SUM(C20:C25)</f>
        <v>22602</v>
      </c>
      <c r="D19" s="37">
        <f>ROUND(100*C19/C$26,1)</f>
        <v>33.200000000000003</v>
      </c>
      <c r="E19" s="33">
        <f>SUM(E20:E25)</f>
        <v>41066</v>
      </c>
      <c r="F19" s="37">
        <f>ROUND(100*E19/E$26,1)</f>
        <v>54.2</v>
      </c>
      <c r="G19" s="33">
        <f>SUM(G20:G25)</f>
        <v>30042</v>
      </c>
      <c r="H19" s="37">
        <f>ROUND(100*G19/G$26,1)</f>
        <v>51.1</v>
      </c>
      <c r="I19" s="33">
        <f>SUM(I20:I25)</f>
        <v>459469</v>
      </c>
      <c r="J19" s="37">
        <f>ROUND(100*I19/I$26,1)</f>
        <v>47.2</v>
      </c>
      <c r="K19" s="33">
        <f>SUM(K20:K25)</f>
        <v>621333</v>
      </c>
      <c r="L19" s="37">
        <f>ROUND(100*K19/K$26,1)</f>
        <v>48.5</v>
      </c>
    </row>
    <row r="20" spans="1:12" x14ac:dyDescent="0.25">
      <c r="B20" s="32" t="s">
        <v>39</v>
      </c>
      <c r="C20" s="33">
        <v>6678</v>
      </c>
      <c r="D20" s="34">
        <f t="shared" ref="D20:D21" si="10">ROUND(100*C20/C$26,1)</f>
        <v>9.8000000000000007</v>
      </c>
      <c r="E20" s="33">
        <v>8400</v>
      </c>
      <c r="F20" s="34">
        <f t="shared" ref="F20:F21" si="11">ROUND(100*E20/E$26,1)</f>
        <v>11.1</v>
      </c>
      <c r="G20" s="33">
        <v>7904</v>
      </c>
      <c r="H20" s="34">
        <f t="shared" ref="H20:H21" si="12">ROUND(100*G20/G$26,1)</f>
        <v>13.4</v>
      </c>
      <c r="I20" s="33">
        <v>112781</v>
      </c>
      <c r="J20" s="34">
        <f t="shared" ref="J20:J21" si="13">ROUND(100*I20/I$26,1)</f>
        <v>11.6</v>
      </c>
      <c r="K20" s="33">
        <v>148762</v>
      </c>
      <c r="L20" s="34">
        <f t="shared" ref="L20:L21" si="14">ROUND(100*K20/K$26,1)</f>
        <v>11.6</v>
      </c>
    </row>
    <row r="21" spans="1:12" x14ac:dyDescent="0.25">
      <c r="B21" s="32" t="s">
        <v>40</v>
      </c>
      <c r="C21" s="33">
        <v>5439</v>
      </c>
      <c r="D21" s="34">
        <f t="shared" si="10"/>
        <v>8</v>
      </c>
      <c r="E21" s="33">
        <v>7393</v>
      </c>
      <c r="F21" s="34">
        <f t="shared" si="11"/>
        <v>9.8000000000000007</v>
      </c>
      <c r="G21" s="33">
        <v>8143</v>
      </c>
      <c r="H21" s="34">
        <f t="shared" si="12"/>
        <v>13.8</v>
      </c>
      <c r="I21" s="33">
        <v>111392</v>
      </c>
      <c r="J21" s="34">
        <f t="shared" si="13"/>
        <v>11.4</v>
      </c>
      <c r="K21" s="33">
        <v>157654</v>
      </c>
      <c r="L21" s="34">
        <f t="shared" si="14"/>
        <v>12.3</v>
      </c>
    </row>
    <row r="22" spans="1:12" x14ac:dyDescent="0.25">
      <c r="B22" s="32" t="s">
        <v>41</v>
      </c>
      <c r="C22" s="33">
        <v>3204</v>
      </c>
      <c r="D22" s="37">
        <f>ROUND(100*C22/C$26,1)</f>
        <v>4.7</v>
      </c>
      <c r="E22" s="33">
        <v>6908</v>
      </c>
      <c r="F22" s="37">
        <f>ROUND(100*E22/E$26,1)</f>
        <v>9.1</v>
      </c>
      <c r="G22" s="33">
        <v>2857</v>
      </c>
      <c r="H22" s="34">
        <f>ROUND(100*G22/G$26,1)</f>
        <v>4.9000000000000004</v>
      </c>
      <c r="I22" s="33">
        <v>45227</v>
      </c>
      <c r="J22" s="37">
        <f>ROUND(100*I22/I$26,1)</f>
        <v>4.5999999999999996</v>
      </c>
      <c r="K22" s="33">
        <v>62442</v>
      </c>
      <c r="L22" s="37">
        <f>ROUND(100*K22/K$26,1)</f>
        <v>4.9000000000000004</v>
      </c>
    </row>
    <row r="23" spans="1:12" x14ac:dyDescent="0.25">
      <c r="B23" s="32" t="s">
        <v>42</v>
      </c>
      <c r="C23" s="33">
        <v>6987</v>
      </c>
      <c r="D23" s="37">
        <f>ROUND(100*C23/C$26,1)</f>
        <v>10.3</v>
      </c>
      <c r="E23" s="33">
        <v>17305</v>
      </c>
      <c r="F23" s="34">
        <f>ROUND(100*E23/E$26,1)</f>
        <v>22.9</v>
      </c>
      <c r="G23" s="33">
        <v>10283</v>
      </c>
      <c r="H23" s="37">
        <f>ROUND(100*G23/G$26,1)</f>
        <v>17.5</v>
      </c>
      <c r="I23" s="33">
        <v>182877</v>
      </c>
      <c r="J23" s="37">
        <f>ROUND(100*I23/I$26,1)</f>
        <v>18.8</v>
      </c>
      <c r="K23" s="33">
        <v>242496</v>
      </c>
      <c r="L23" s="34">
        <f>ROUND(100*K23/K$26,1)</f>
        <v>18.899999999999999</v>
      </c>
    </row>
    <row r="24" spans="1:12" x14ac:dyDescent="0.25">
      <c r="B24" s="32" t="s">
        <v>43</v>
      </c>
      <c r="C24" s="33">
        <v>51</v>
      </c>
      <c r="D24" s="34">
        <f>ROUND(100*C24/C$26,1)</f>
        <v>0.1</v>
      </c>
      <c r="E24" s="33">
        <v>123</v>
      </c>
      <c r="F24" s="37">
        <f>ROUND(100*E24/E$26,1)</f>
        <v>0.2</v>
      </c>
      <c r="G24" s="33">
        <v>142</v>
      </c>
      <c r="H24" s="34">
        <f>ROUND(100*G24/G$26,1)</f>
        <v>0.2</v>
      </c>
      <c r="I24" s="33">
        <v>1573</v>
      </c>
      <c r="J24" s="34">
        <f>ROUND(100*I24/I$26,1)</f>
        <v>0.2</v>
      </c>
      <c r="K24" s="33">
        <v>2172</v>
      </c>
      <c r="L24" s="37">
        <f>ROUND(100*K24/K$26,1)</f>
        <v>0.2</v>
      </c>
    </row>
    <row r="25" spans="1:12" x14ac:dyDescent="0.25">
      <c r="B25" s="32" t="s">
        <v>44</v>
      </c>
      <c r="C25" s="33">
        <v>243</v>
      </c>
      <c r="D25" s="37">
        <f>ROUND(100*C25/C$26,1)</f>
        <v>0.4</v>
      </c>
      <c r="E25" s="33">
        <v>937</v>
      </c>
      <c r="F25" s="34">
        <f>ROUND(100*E25/E$26,1)</f>
        <v>1.2</v>
      </c>
      <c r="G25" s="33">
        <v>713</v>
      </c>
      <c r="H25" s="37">
        <f>ROUND(100*G25/G$26,1)</f>
        <v>1.2</v>
      </c>
      <c r="I25" s="33">
        <v>5619</v>
      </c>
      <c r="J25" s="37">
        <f>ROUND(100*I25/I$26,1)</f>
        <v>0.6</v>
      </c>
      <c r="K25" s="33">
        <v>7807</v>
      </c>
      <c r="L25" s="37">
        <f>ROUND(100*K25/K$26,1)</f>
        <v>0.6</v>
      </c>
    </row>
    <row r="26" spans="1:12" x14ac:dyDescent="0.25">
      <c r="A26" s="32" t="s">
        <v>14</v>
      </c>
      <c r="C26" s="33">
        <f t="shared" ref="C26:L26" si="15">SUM(C5,C12,C19)</f>
        <v>68099</v>
      </c>
      <c r="D26" s="34">
        <f t="shared" si="15"/>
        <v>100</v>
      </c>
      <c r="E26" s="33">
        <f t="shared" si="15"/>
        <v>75723</v>
      </c>
      <c r="F26" s="34">
        <f t="shared" si="15"/>
        <v>100</v>
      </c>
      <c r="G26" s="33">
        <f t="shared" si="15"/>
        <v>58828</v>
      </c>
      <c r="H26" s="34">
        <f t="shared" si="15"/>
        <v>100.1</v>
      </c>
      <c r="I26" s="33">
        <f t="shared" si="15"/>
        <v>973532</v>
      </c>
      <c r="J26" s="34">
        <f t="shared" si="15"/>
        <v>100</v>
      </c>
      <c r="K26" s="33">
        <f t="shared" si="15"/>
        <v>1280523</v>
      </c>
      <c r="L26" s="34">
        <f t="shared" si="15"/>
        <v>99.9</v>
      </c>
    </row>
    <row r="27" spans="1:12" x14ac:dyDescent="0.25">
      <c r="A27" s="32" t="s">
        <v>15</v>
      </c>
      <c r="C27" s="33"/>
      <c r="D27" s="34">
        <f>ROUND(100*C26/$K26,1)</f>
        <v>5.3</v>
      </c>
      <c r="E27" s="33"/>
      <c r="F27" s="34">
        <f>ROUND(100*E26/$K26,1)</f>
        <v>5.9</v>
      </c>
      <c r="G27" s="33"/>
      <c r="H27" s="34">
        <f>ROUND(100*G26/$K26,1)</f>
        <v>4.5999999999999996</v>
      </c>
      <c r="I27" s="33"/>
      <c r="J27" s="34">
        <f>ROUND(100*I26/$K26,1)</f>
        <v>76</v>
      </c>
      <c r="K27" s="33"/>
      <c r="L27" s="34"/>
    </row>
    <row r="29" spans="1:12" ht="15.6" x14ac:dyDescent="0.3">
      <c r="A29" s="24" t="s">
        <v>16</v>
      </c>
    </row>
    <row r="30" spans="1:12" ht="18" customHeight="1" x14ac:dyDescent="0.25">
      <c r="A30" s="32" t="s">
        <v>23</v>
      </c>
    </row>
    <row r="31" spans="1:12" ht="18" customHeight="1" x14ac:dyDescent="0.25">
      <c r="A31" s="38" t="s">
        <v>22</v>
      </c>
      <c r="B31" s="38"/>
      <c r="C31" s="38"/>
      <c r="D31" s="38"/>
      <c r="E31" s="38"/>
      <c r="F31" s="38"/>
      <c r="G31" s="38"/>
      <c r="H31" s="38"/>
      <c r="I31" s="38"/>
      <c r="J31" s="38"/>
      <c r="K31" s="38"/>
      <c r="L31" s="38"/>
    </row>
    <row r="32" spans="1:12" ht="18" customHeight="1" x14ac:dyDescent="0.25">
      <c r="A32" s="7" t="s">
        <v>17</v>
      </c>
      <c r="B32" s="7"/>
      <c r="C32" s="7"/>
      <c r="D32" s="7"/>
      <c r="E32" s="7"/>
      <c r="F32" s="7"/>
      <c r="G32" s="7"/>
      <c r="H32" s="7"/>
      <c r="I32" s="7"/>
      <c r="J32" s="7"/>
      <c r="K32" s="7"/>
      <c r="L32" s="7"/>
    </row>
    <row r="33" spans="1:1" ht="18" customHeight="1" x14ac:dyDescent="0.25">
      <c r="A33" s="32" t="s">
        <v>18</v>
      </c>
    </row>
  </sheetData>
  <mergeCells count="6">
    <mergeCell ref="C3:D3"/>
    <mergeCell ref="E3:F3"/>
    <mergeCell ref="G3:H3"/>
    <mergeCell ref="I3:J3"/>
    <mergeCell ref="K3:L3"/>
    <mergeCell ref="A31:L31"/>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EE95-E798-41A6-9736-68BE078FC31D}">
  <dimension ref="A1:L33"/>
  <sheetViews>
    <sheetView workbookViewId="0">
      <selection activeCell="A2" sqref="A2"/>
    </sheetView>
  </sheetViews>
  <sheetFormatPr defaultRowHeight="15" x14ac:dyDescent="0.25"/>
  <cols>
    <col min="1" max="1" width="3.77734375" style="32" customWidth="1"/>
    <col min="2" max="2" width="29.5546875" style="32" customWidth="1"/>
    <col min="3" max="3" width="8.88671875" style="32"/>
    <col min="4" max="4" width="7.77734375" style="32" customWidth="1"/>
    <col min="5" max="5" width="9" style="32" bestFit="1" customWidth="1"/>
    <col min="6" max="6" width="7.77734375" style="32" customWidth="1"/>
    <col min="7" max="7" width="8.88671875" style="32"/>
    <col min="8" max="8" width="7.77734375" style="32" customWidth="1"/>
    <col min="9" max="9" width="10.88671875" style="32" bestFit="1" customWidth="1"/>
    <col min="10" max="10" width="7.77734375" style="32" customWidth="1"/>
    <col min="11" max="11" width="10.88671875" style="32" bestFit="1" customWidth="1"/>
    <col min="12" max="12" width="7.77734375" style="32" customWidth="1"/>
    <col min="13" max="16384" width="8.88671875" style="32"/>
  </cols>
  <sheetData>
    <row r="1" spans="1:12" ht="15.6" x14ac:dyDescent="0.3">
      <c r="A1" s="1" t="s">
        <v>46</v>
      </c>
    </row>
    <row r="3" spans="1:12" ht="30" customHeight="1" x14ac:dyDescent="0.3">
      <c r="C3" s="28" t="s">
        <v>0</v>
      </c>
      <c r="D3" s="28"/>
      <c r="E3" s="28" t="s">
        <v>1</v>
      </c>
      <c r="F3" s="28"/>
      <c r="G3" s="28" t="s">
        <v>2</v>
      </c>
      <c r="H3" s="28"/>
      <c r="I3" s="29" t="s">
        <v>3</v>
      </c>
      <c r="J3" s="29"/>
      <c r="K3" s="29" t="s">
        <v>4</v>
      </c>
      <c r="L3" s="29"/>
    </row>
    <row r="4" spans="1:12" ht="15.6" x14ac:dyDescent="0.3">
      <c r="C4" s="26" t="s">
        <v>5</v>
      </c>
      <c r="D4" s="26" t="s">
        <v>6</v>
      </c>
      <c r="E4" s="26" t="s">
        <v>5</v>
      </c>
      <c r="F4" s="26" t="s">
        <v>6</v>
      </c>
      <c r="G4" s="26" t="s">
        <v>5</v>
      </c>
      <c r="H4" s="26" t="s">
        <v>6</v>
      </c>
      <c r="I4" s="26" t="s">
        <v>5</v>
      </c>
      <c r="J4" s="26" t="s">
        <v>6</v>
      </c>
      <c r="K4" s="26" t="s">
        <v>5</v>
      </c>
      <c r="L4" s="26" t="s">
        <v>6</v>
      </c>
    </row>
    <row r="5" spans="1:12" x14ac:dyDescent="0.25">
      <c r="A5" s="32" t="s">
        <v>7</v>
      </c>
      <c r="C5" s="33">
        <f>SUM(C6:C11)</f>
        <v>43149</v>
      </c>
      <c r="D5" s="34">
        <f>ROUND(100*C5/C$26,1)</f>
        <v>45.6</v>
      </c>
      <c r="E5" s="33">
        <f>SUM(E6:E11)</f>
        <v>22287</v>
      </c>
      <c r="F5" s="34">
        <f>ROUND(100*E5/E$26,1)</f>
        <v>22.1</v>
      </c>
      <c r="G5" s="33">
        <f>SUM(G6:G11)</f>
        <v>23099</v>
      </c>
      <c r="H5" s="34">
        <f>ROUND(100*G5/G$26,1)</f>
        <v>27.8</v>
      </c>
      <c r="I5" s="33">
        <f>SUM(I6:I11)</f>
        <v>316717</v>
      </c>
      <c r="J5" s="34">
        <f>ROUND(100*I5/I$26,1)</f>
        <v>30.3</v>
      </c>
      <c r="K5" s="33">
        <f>SUM(K6:K11)</f>
        <v>433866</v>
      </c>
      <c r="L5" s="34">
        <f>ROUND(100*K5/K$26,1)</f>
        <v>30</v>
      </c>
    </row>
    <row r="6" spans="1:12" x14ac:dyDescent="0.25">
      <c r="B6" s="32" t="s">
        <v>39</v>
      </c>
      <c r="C6" s="33">
        <v>27644</v>
      </c>
      <c r="D6" s="34">
        <f t="shared" ref="D6:D7" si="0">ROUND(100*C6/C$26,1)</f>
        <v>29.2</v>
      </c>
      <c r="E6" s="33">
        <v>12519</v>
      </c>
      <c r="F6" s="34">
        <f t="shared" ref="F6:F7" si="1">ROUND(100*E6/E$26,1)</f>
        <v>12.4</v>
      </c>
      <c r="G6" s="33">
        <v>12620</v>
      </c>
      <c r="H6" s="34">
        <f t="shared" ref="H6:H7" si="2">ROUND(100*G6/G$26,1)</f>
        <v>15.2</v>
      </c>
      <c r="I6" s="33">
        <v>172933</v>
      </c>
      <c r="J6" s="34">
        <f t="shared" ref="J6:J7" si="3">ROUND(100*I6/I$26,1)</f>
        <v>16.5</v>
      </c>
      <c r="K6" s="33">
        <v>243748</v>
      </c>
      <c r="L6" s="34">
        <f t="shared" ref="L6:L7" si="4">ROUND(100*K6/K$26,1)</f>
        <v>16.899999999999999</v>
      </c>
    </row>
    <row r="7" spans="1:12" x14ac:dyDescent="0.25">
      <c r="B7" s="32" t="s">
        <v>40</v>
      </c>
      <c r="C7" s="33">
        <v>12293</v>
      </c>
      <c r="D7" s="34">
        <f t="shared" si="0"/>
        <v>13</v>
      </c>
      <c r="E7" s="33">
        <v>6037</v>
      </c>
      <c r="F7" s="34">
        <f t="shared" si="1"/>
        <v>6</v>
      </c>
      <c r="G7" s="33">
        <v>5624</v>
      </c>
      <c r="H7" s="34">
        <f t="shared" si="2"/>
        <v>6.8</v>
      </c>
      <c r="I7" s="33">
        <v>100842</v>
      </c>
      <c r="J7" s="34">
        <f t="shared" si="3"/>
        <v>9.6</v>
      </c>
      <c r="K7" s="33">
        <v>132321</v>
      </c>
      <c r="L7" s="34">
        <f t="shared" si="4"/>
        <v>9.1999999999999993</v>
      </c>
    </row>
    <row r="8" spans="1:12" x14ac:dyDescent="0.25">
      <c r="B8" s="32" t="s">
        <v>41</v>
      </c>
      <c r="C8" s="33">
        <v>6</v>
      </c>
      <c r="D8" s="34">
        <f>ROUND(100*C8/C$26,1)</f>
        <v>0</v>
      </c>
      <c r="E8" s="33">
        <v>20</v>
      </c>
      <c r="F8" s="34">
        <f>ROUND(100*E8/E$26,1)</f>
        <v>0</v>
      </c>
      <c r="G8" s="33">
        <v>104</v>
      </c>
      <c r="H8" s="37">
        <f>ROUND(100*G8/G$26,1)</f>
        <v>0.1</v>
      </c>
      <c r="I8" s="33">
        <v>134</v>
      </c>
      <c r="J8" s="34">
        <f>ROUND(100*I8/I$26,1)</f>
        <v>0</v>
      </c>
      <c r="K8" s="33">
        <v>275</v>
      </c>
      <c r="L8" s="34">
        <f>ROUND(100*K8/K$26,1)</f>
        <v>0</v>
      </c>
    </row>
    <row r="9" spans="1:12" x14ac:dyDescent="0.25">
      <c r="B9" s="32" t="s">
        <v>42</v>
      </c>
      <c r="C9" s="33">
        <v>3203</v>
      </c>
      <c r="D9" s="37">
        <f>ROUND(100*C9/C$26,1)</f>
        <v>3.4</v>
      </c>
      <c r="E9" s="33">
        <v>3707</v>
      </c>
      <c r="F9" s="37">
        <f>ROUND(100*E9/E$26,1)</f>
        <v>3.7</v>
      </c>
      <c r="G9" s="33">
        <v>4695</v>
      </c>
      <c r="H9" s="34">
        <f>ROUND(100*G9/G$26,1)</f>
        <v>5.7</v>
      </c>
      <c r="I9" s="33">
        <v>42716</v>
      </c>
      <c r="J9" s="37">
        <f>ROUND(100*I9/I$26,1)</f>
        <v>4.0999999999999996</v>
      </c>
      <c r="K9" s="33">
        <v>57363</v>
      </c>
      <c r="L9" s="34">
        <f>ROUND(100*K9/K$26,1)</f>
        <v>4</v>
      </c>
    </row>
    <row r="10" spans="1:12" x14ac:dyDescent="0.25">
      <c r="B10" s="32" t="s">
        <v>43</v>
      </c>
      <c r="C10" s="33">
        <v>3</v>
      </c>
      <c r="D10" s="34">
        <f>ROUND(100*C10/C$26,1)</f>
        <v>0</v>
      </c>
      <c r="E10" s="33">
        <v>4</v>
      </c>
      <c r="F10" s="34">
        <f>ROUND(100*E10/E$26,1)</f>
        <v>0</v>
      </c>
      <c r="G10" s="33">
        <v>1</v>
      </c>
      <c r="H10" s="34">
        <f>ROUND(100*G10/G$26,1)</f>
        <v>0</v>
      </c>
      <c r="I10" s="33">
        <v>89</v>
      </c>
      <c r="J10" s="34">
        <f>ROUND(100*I10/I$26,1)</f>
        <v>0</v>
      </c>
      <c r="K10" s="33">
        <v>101</v>
      </c>
      <c r="L10" s="34">
        <f>ROUND(100*K10/K$26,1)</f>
        <v>0</v>
      </c>
    </row>
    <row r="11" spans="1:12" x14ac:dyDescent="0.25">
      <c r="B11" s="32" t="s">
        <v>44</v>
      </c>
      <c r="C11" s="33">
        <v>0</v>
      </c>
      <c r="D11" s="34">
        <f>ROUND(100*C11/C$26,1)</f>
        <v>0</v>
      </c>
      <c r="E11" s="33">
        <v>0</v>
      </c>
      <c r="F11" s="34">
        <f>ROUND(100*E11/E$26,1)</f>
        <v>0</v>
      </c>
      <c r="G11" s="33">
        <v>55</v>
      </c>
      <c r="H11" s="34">
        <f>ROUND(100*G11/G$26,1)</f>
        <v>0.1</v>
      </c>
      <c r="I11" s="33">
        <v>3</v>
      </c>
      <c r="J11" s="34">
        <f>ROUND(100*I11/I$26,1)</f>
        <v>0</v>
      </c>
      <c r="K11" s="33">
        <v>58</v>
      </c>
      <c r="L11" s="34">
        <f>ROUND(100*K11/K$26,1)</f>
        <v>0</v>
      </c>
    </row>
    <row r="12" spans="1:12" x14ac:dyDescent="0.25">
      <c r="A12" s="32" t="s">
        <v>12</v>
      </c>
      <c r="C12" s="33">
        <f>SUM(C13:C18)</f>
        <v>19994</v>
      </c>
      <c r="D12" s="34">
        <f>ROUND(100*C12/C$26,1)</f>
        <v>21.1</v>
      </c>
      <c r="E12" s="33">
        <f>SUM(E13:E18)</f>
        <v>17641</v>
      </c>
      <c r="F12" s="37">
        <f>ROUND(100*E12/E$26,1)</f>
        <v>17.5</v>
      </c>
      <c r="G12" s="33">
        <f>SUM(G13:G18)</f>
        <v>14812</v>
      </c>
      <c r="H12" s="37">
        <f>ROUND(100*G12/G$26,1)</f>
        <v>17.8</v>
      </c>
      <c r="I12" s="33">
        <f>SUM(I13:I18)</f>
        <v>204761</v>
      </c>
      <c r="J12" s="37">
        <f>ROUND(100*I12/I$26,1)</f>
        <v>19.600000000000001</v>
      </c>
      <c r="K12" s="33">
        <f>SUM(K13:K18)</f>
        <v>278119</v>
      </c>
      <c r="L12" s="34">
        <f>ROUND(100*K12/K$26,1)</f>
        <v>19.2</v>
      </c>
    </row>
    <row r="13" spans="1:12" x14ac:dyDescent="0.25">
      <c r="B13" s="32" t="s">
        <v>39</v>
      </c>
      <c r="C13" s="33">
        <v>10663</v>
      </c>
      <c r="D13" s="34">
        <f t="shared" ref="D13:D14" si="5">ROUND(100*C13/C$26,1)</f>
        <v>11.3</v>
      </c>
      <c r="E13" s="33">
        <v>5622</v>
      </c>
      <c r="F13" s="34">
        <f t="shared" ref="F13:F14" si="6">ROUND(100*E13/E$26,1)</f>
        <v>5.6</v>
      </c>
      <c r="G13" s="33">
        <v>5856</v>
      </c>
      <c r="H13" s="34">
        <f t="shared" ref="H13:H14" si="7">ROUND(100*G13/G$26,1)</f>
        <v>7.1</v>
      </c>
      <c r="I13" s="33">
        <v>81830</v>
      </c>
      <c r="J13" s="34">
        <f t="shared" ref="J13:J14" si="8">ROUND(100*I13/I$26,1)</f>
        <v>7.8</v>
      </c>
      <c r="K13" s="33">
        <v>114787</v>
      </c>
      <c r="L13" s="34">
        <f t="shared" ref="L13:L14" si="9">ROUND(100*K13/K$26,1)</f>
        <v>7.9</v>
      </c>
    </row>
    <row r="14" spans="1:12" x14ac:dyDescent="0.25">
      <c r="B14" s="32" t="s">
        <v>40</v>
      </c>
      <c r="C14" s="33">
        <v>7228</v>
      </c>
      <c r="D14" s="34">
        <f t="shared" si="5"/>
        <v>7.6</v>
      </c>
      <c r="E14" s="33">
        <v>5464</v>
      </c>
      <c r="F14" s="34">
        <f t="shared" si="6"/>
        <v>5.4</v>
      </c>
      <c r="G14" s="33">
        <v>5009</v>
      </c>
      <c r="H14" s="34">
        <f t="shared" si="7"/>
        <v>6</v>
      </c>
      <c r="I14" s="33">
        <v>68781</v>
      </c>
      <c r="J14" s="34">
        <f t="shared" si="8"/>
        <v>6.6</v>
      </c>
      <c r="K14" s="33">
        <v>93097</v>
      </c>
      <c r="L14" s="34">
        <f t="shared" si="9"/>
        <v>6.4</v>
      </c>
    </row>
    <row r="15" spans="1:12" x14ac:dyDescent="0.25">
      <c r="B15" s="32" t="s">
        <v>41</v>
      </c>
      <c r="C15" s="33">
        <v>595</v>
      </c>
      <c r="D15" s="37">
        <f>ROUND(100*C15/C$26,1)</f>
        <v>0.6</v>
      </c>
      <c r="E15" s="33">
        <v>1223</v>
      </c>
      <c r="F15" s="37">
        <f>ROUND(100*E15/E$26,1)</f>
        <v>1.2</v>
      </c>
      <c r="G15" s="33">
        <v>912</v>
      </c>
      <c r="H15" s="37">
        <f>ROUND(100*G15/G$26,1)</f>
        <v>1.1000000000000001</v>
      </c>
      <c r="I15" s="33">
        <v>8704</v>
      </c>
      <c r="J15" s="37">
        <f>ROUND(100*I15/I$26,1)</f>
        <v>0.8</v>
      </c>
      <c r="K15" s="33">
        <v>12487</v>
      </c>
      <c r="L15" s="37">
        <f>ROUND(100*K15/K$26,1)</f>
        <v>0.9</v>
      </c>
    </row>
    <row r="16" spans="1:12" x14ac:dyDescent="0.25">
      <c r="B16" s="32" t="s">
        <v>42</v>
      </c>
      <c r="C16" s="33">
        <v>1297</v>
      </c>
      <c r="D16" s="34">
        <f>ROUND(100*C16/C$26,1)</f>
        <v>1.4</v>
      </c>
      <c r="E16" s="33">
        <v>4308</v>
      </c>
      <c r="F16" s="37">
        <f>ROUND(100*E16/E$26,1)</f>
        <v>4.3</v>
      </c>
      <c r="G16" s="33">
        <v>2111</v>
      </c>
      <c r="H16" s="37">
        <f>ROUND(100*G16/G$26,1)</f>
        <v>2.5</v>
      </c>
      <c r="I16" s="33">
        <v>41224</v>
      </c>
      <c r="J16" s="34">
        <f>ROUND(100*I16/I$26,1)</f>
        <v>3.9</v>
      </c>
      <c r="K16" s="33">
        <v>50764</v>
      </c>
      <c r="L16" s="37">
        <f>ROUND(100*K16/K$26,1)</f>
        <v>3.5</v>
      </c>
    </row>
    <row r="17" spans="1:12" x14ac:dyDescent="0.25">
      <c r="B17" s="32" t="s">
        <v>43</v>
      </c>
      <c r="C17" s="33">
        <v>40</v>
      </c>
      <c r="D17" s="34">
        <f>ROUND(100*C17/C$26,1)</f>
        <v>0</v>
      </c>
      <c r="E17" s="33">
        <v>310</v>
      </c>
      <c r="F17" s="37">
        <f>ROUND(100*E17/E$26,1)</f>
        <v>0.3</v>
      </c>
      <c r="G17" s="33">
        <v>79</v>
      </c>
      <c r="H17" s="34">
        <f>ROUND(100*G17/G$26,1)</f>
        <v>0.1</v>
      </c>
      <c r="I17" s="33">
        <v>970</v>
      </c>
      <c r="J17" s="37">
        <f>ROUND(100*I17/I$26,1)</f>
        <v>0.1</v>
      </c>
      <c r="K17" s="33">
        <v>1713</v>
      </c>
      <c r="L17" s="34">
        <f>ROUND(100*K17/K$26,1)</f>
        <v>0.1</v>
      </c>
    </row>
    <row r="18" spans="1:12" x14ac:dyDescent="0.25">
      <c r="B18" s="32" t="s">
        <v>44</v>
      </c>
      <c r="C18" s="33">
        <v>171</v>
      </c>
      <c r="D18" s="37">
        <f>ROUND(100*C18/C$26,1)</f>
        <v>0.2</v>
      </c>
      <c r="E18" s="33">
        <v>714</v>
      </c>
      <c r="F18" s="34">
        <f>ROUND(100*E18/E$26,1)</f>
        <v>0.7</v>
      </c>
      <c r="G18" s="33">
        <v>845</v>
      </c>
      <c r="H18" s="37">
        <f>ROUND(100*G18/G$26,1)</f>
        <v>1</v>
      </c>
      <c r="I18" s="33">
        <v>3252</v>
      </c>
      <c r="J18" s="37">
        <f>ROUND(100*I18/I$26,1)</f>
        <v>0.3</v>
      </c>
      <c r="K18" s="33">
        <v>5271</v>
      </c>
      <c r="L18" s="37">
        <f>ROUND(100*K18/K$26,1)</f>
        <v>0.4</v>
      </c>
    </row>
    <row r="19" spans="1:12" x14ac:dyDescent="0.25">
      <c r="A19" s="32" t="s">
        <v>13</v>
      </c>
      <c r="C19" s="33">
        <f>SUM(C20:C25)</f>
        <v>31392</v>
      </c>
      <c r="D19" s="37">
        <f>ROUND(100*C19/C$26,1)</f>
        <v>33.200000000000003</v>
      </c>
      <c r="E19" s="33">
        <f>SUM(E20:E25)</f>
        <v>60996</v>
      </c>
      <c r="F19" s="37">
        <f>ROUND(100*E19/E$26,1)</f>
        <v>60.4</v>
      </c>
      <c r="G19" s="33">
        <f>SUM(G20:G25)</f>
        <v>45102</v>
      </c>
      <c r="H19" s="37">
        <f>ROUND(100*G19/G$26,1)</f>
        <v>54.3</v>
      </c>
      <c r="I19" s="33">
        <f>SUM(I20:I25)</f>
        <v>525373</v>
      </c>
      <c r="J19" s="37">
        <f>ROUND(100*I19/I$26,1)</f>
        <v>50.2</v>
      </c>
      <c r="K19" s="33">
        <f>SUM(K20:K25)</f>
        <v>733235</v>
      </c>
      <c r="L19" s="37">
        <f>ROUND(100*K19/K$26,1)</f>
        <v>50.7</v>
      </c>
    </row>
    <row r="20" spans="1:12" x14ac:dyDescent="0.25">
      <c r="B20" s="32" t="s">
        <v>39</v>
      </c>
      <c r="C20" s="33">
        <v>9709</v>
      </c>
      <c r="D20" s="34">
        <f t="shared" ref="D20:D21" si="10">ROUND(100*C20/C$26,1)</f>
        <v>10.3</v>
      </c>
      <c r="E20" s="33">
        <v>13023</v>
      </c>
      <c r="F20" s="34">
        <f t="shared" ref="F20:F21" si="11">ROUND(100*E20/E$26,1)</f>
        <v>12.9</v>
      </c>
      <c r="G20" s="33">
        <v>11627</v>
      </c>
      <c r="H20" s="34">
        <f t="shared" ref="H20:H21" si="12">ROUND(100*G20/G$26,1)</f>
        <v>14</v>
      </c>
      <c r="I20" s="33">
        <v>142842</v>
      </c>
      <c r="J20" s="34">
        <f t="shared" ref="J20:J21" si="13">ROUND(100*I20/I$26,1)</f>
        <v>13.6</v>
      </c>
      <c r="K20" s="33">
        <v>195934</v>
      </c>
      <c r="L20" s="34">
        <f t="shared" ref="L20:L21" si="14">ROUND(100*K20/K$26,1)</f>
        <v>13.6</v>
      </c>
    </row>
    <row r="21" spans="1:12" x14ac:dyDescent="0.25">
      <c r="B21" s="32" t="s">
        <v>40</v>
      </c>
      <c r="C21" s="33">
        <v>8692</v>
      </c>
      <c r="D21" s="34">
        <f t="shared" si="10"/>
        <v>9.1999999999999993</v>
      </c>
      <c r="E21" s="33">
        <v>12639</v>
      </c>
      <c r="F21" s="34">
        <f t="shared" si="11"/>
        <v>12.5</v>
      </c>
      <c r="G21" s="33">
        <v>13039</v>
      </c>
      <c r="H21" s="34">
        <f t="shared" si="12"/>
        <v>15.7</v>
      </c>
      <c r="I21" s="33">
        <v>150199</v>
      </c>
      <c r="J21" s="34">
        <f t="shared" si="13"/>
        <v>14.3</v>
      </c>
      <c r="K21" s="33">
        <v>209023</v>
      </c>
      <c r="L21" s="34">
        <f t="shared" si="14"/>
        <v>14.5</v>
      </c>
    </row>
    <row r="22" spans="1:12" x14ac:dyDescent="0.25">
      <c r="B22" s="32" t="s">
        <v>41</v>
      </c>
      <c r="C22" s="33">
        <v>3299</v>
      </c>
      <c r="D22" s="37">
        <f>ROUND(100*C22/C$26,1)</f>
        <v>3.5</v>
      </c>
      <c r="E22" s="33">
        <v>12258</v>
      </c>
      <c r="F22" s="37">
        <f>ROUND(100*E22/E$26,1)</f>
        <v>12.1</v>
      </c>
      <c r="G22" s="33">
        <v>5192</v>
      </c>
      <c r="H22" s="34">
        <f>ROUND(100*G22/G$26,1)</f>
        <v>6.3</v>
      </c>
      <c r="I22" s="33">
        <v>48189</v>
      </c>
      <c r="J22" s="37">
        <f>ROUND(100*I22/I$26,1)</f>
        <v>4.5999999999999996</v>
      </c>
      <c r="K22" s="33">
        <v>77581</v>
      </c>
      <c r="L22" s="37">
        <f>ROUND(100*K22/K$26,1)</f>
        <v>5.4</v>
      </c>
    </row>
    <row r="23" spans="1:12" x14ac:dyDescent="0.25">
      <c r="B23" s="32" t="s">
        <v>42</v>
      </c>
      <c r="C23" s="33">
        <v>9139</v>
      </c>
      <c r="D23" s="37">
        <f>ROUND(100*C23/C$26,1)</f>
        <v>9.6999999999999993</v>
      </c>
      <c r="E23" s="33">
        <v>20291</v>
      </c>
      <c r="F23" s="34">
        <f>ROUND(100*E23/E$26,1)</f>
        <v>20.100000000000001</v>
      </c>
      <c r="G23" s="33">
        <v>13305</v>
      </c>
      <c r="H23" s="37">
        <f>ROUND(100*G23/G$26,1)</f>
        <v>16</v>
      </c>
      <c r="I23" s="33">
        <v>175991</v>
      </c>
      <c r="J23" s="37">
        <f>ROUND(100*I23/I$26,1)</f>
        <v>16.8</v>
      </c>
      <c r="K23" s="33">
        <v>236007</v>
      </c>
      <c r="L23" s="34">
        <f>ROUND(100*K23/K$26,1)</f>
        <v>16.3</v>
      </c>
    </row>
    <row r="24" spans="1:12" x14ac:dyDescent="0.25">
      <c r="B24" s="32" t="s">
        <v>43</v>
      </c>
      <c r="C24" s="33">
        <v>54</v>
      </c>
      <c r="D24" s="34">
        <f>ROUND(100*C24/C$26,1)</f>
        <v>0.1</v>
      </c>
      <c r="E24" s="33">
        <v>280</v>
      </c>
      <c r="F24" s="37">
        <f>ROUND(100*E24/E$26,1)</f>
        <v>0.3</v>
      </c>
      <c r="G24" s="33">
        <v>102</v>
      </c>
      <c r="H24" s="34">
        <f>ROUND(100*G24/G$26,1)</f>
        <v>0.1</v>
      </c>
      <c r="I24" s="33">
        <v>1386</v>
      </c>
      <c r="J24" s="34">
        <f>ROUND(100*I24/I$26,1)</f>
        <v>0.1</v>
      </c>
      <c r="K24" s="33">
        <v>1915</v>
      </c>
      <c r="L24" s="37">
        <f>ROUND(100*K24/K$26,1)</f>
        <v>0.1</v>
      </c>
    </row>
    <row r="25" spans="1:12" x14ac:dyDescent="0.25">
      <c r="B25" s="32" t="s">
        <v>44</v>
      </c>
      <c r="C25" s="33">
        <v>499</v>
      </c>
      <c r="D25" s="37">
        <f>ROUND(100*C25/C$26,1)</f>
        <v>0.5</v>
      </c>
      <c r="E25" s="33">
        <v>2505</v>
      </c>
      <c r="F25" s="34">
        <f>ROUND(100*E25/E$26,1)</f>
        <v>2.5</v>
      </c>
      <c r="G25" s="33">
        <v>1837</v>
      </c>
      <c r="H25" s="37">
        <f>ROUND(100*G25/G$26,1)</f>
        <v>2.2000000000000002</v>
      </c>
      <c r="I25" s="33">
        <v>6766</v>
      </c>
      <c r="J25" s="37">
        <f>ROUND(100*I25/I$26,1)</f>
        <v>0.6</v>
      </c>
      <c r="K25" s="33">
        <v>12775</v>
      </c>
      <c r="L25" s="37">
        <f>ROUND(100*K25/K$26,1)</f>
        <v>0.9</v>
      </c>
    </row>
    <row r="26" spans="1:12" x14ac:dyDescent="0.25">
      <c r="A26" s="32" t="s">
        <v>14</v>
      </c>
      <c r="C26" s="33">
        <f t="shared" ref="C26:L26" si="15">SUM(C5,C12,C19)</f>
        <v>94535</v>
      </c>
      <c r="D26" s="34">
        <f t="shared" si="15"/>
        <v>99.9</v>
      </c>
      <c r="E26" s="33">
        <f t="shared" si="15"/>
        <v>100924</v>
      </c>
      <c r="F26" s="34">
        <f t="shared" si="15"/>
        <v>100</v>
      </c>
      <c r="G26" s="33">
        <f t="shared" si="15"/>
        <v>83013</v>
      </c>
      <c r="H26" s="34">
        <f t="shared" si="15"/>
        <v>99.9</v>
      </c>
      <c r="I26" s="33">
        <f t="shared" si="15"/>
        <v>1046851</v>
      </c>
      <c r="J26" s="34">
        <f t="shared" si="15"/>
        <v>100.10000000000001</v>
      </c>
      <c r="K26" s="33">
        <f t="shared" si="15"/>
        <v>1445220</v>
      </c>
      <c r="L26" s="34">
        <f t="shared" si="15"/>
        <v>99.9</v>
      </c>
    </row>
    <row r="27" spans="1:12" x14ac:dyDescent="0.25">
      <c r="A27" s="32" t="s">
        <v>15</v>
      </c>
      <c r="C27" s="33"/>
      <c r="D27" s="34">
        <f>ROUND(100*C26/$K26,1)</f>
        <v>6.5</v>
      </c>
      <c r="E27" s="33"/>
      <c r="F27" s="34">
        <f>ROUND(100*E26/$K26,1)</f>
        <v>7</v>
      </c>
      <c r="G27" s="33"/>
      <c r="H27" s="34">
        <f>ROUND(100*G26/$K26,1)</f>
        <v>5.7</v>
      </c>
      <c r="I27" s="33"/>
      <c r="J27" s="34">
        <f>ROUND(100*I26/$K26,1)</f>
        <v>72.400000000000006</v>
      </c>
      <c r="K27" s="33"/>
      <c r="L27" s="34"/>
    </row>
    <row r="29" spans="1:12" ht="15.6" x14ac:dyDescent="0.3">
      <c r="A29" s="24" t="s">
        <v>16</v>
      </c>
    </row>
    <row r="30" spans="1:12" ht="18" customHeight="1" x14ac:dyDescent="0.25">
      <c r="A30" s="32" t="s">
        <v>26</v>
      </c>
    </row>
    <row r="31" spans="1:12" ht="31.95" customHeight="1" x14ac:dyDescent="0.25">
      <c r="A31" s="39" t="s">
        <v>19</v>
      </c>
      <c r="B31" s="39"/>
      <c r="C31" s="39"/>
      <c r="D31" s="39"/>
      <c r="E31" s="39"/>
      <c r="F31" s="39"/>
      <c r="G31" s="39"/>
      <c r="H31" s="39"/>
      <c r="I31" s="39"/>
      <c r="J31" s="39"/>
      <c r="K31" s="39"/>
      <c r="L31" s="39"/>
    </row>
    <row r="32" spans="1:12" ht="18" customHeight="1" x14ac:dyDescent="0.25">
      <c r="A32" s="7" t="s">
        <v>17</v>
      </c>
      <c r="B32" s="7"/>
      <c r="C32" s="7"/>
      <c r="D32" s="7"/>
      <c r="E32" s="7"/>
      <c r="F32" s="7"/>
      <c r="G32" s="7"/>
      <c r="H32" s="7"/>
      <c r="I32" s="7"/>
      <c r="J32" s="7"/>
      <c r="K32" s="7"/>
      <c r="L32" s="7"/>
    </row>
    <row r="33" spans="1:1" ht="18" customHeight="1" x14ac:dyDescent="0.25">
      <c r="A33" s="32" t="s">
        <v>18</v>
      </c>
    </row>
  </sheetData>
  <mergeCells count="6">
    <mergeCell ref="C3:D3"/>
    <mergeCell ref="E3:F3"/>
    <mergeCell ref="G3:H3"/>
    <mergeCell ref="I3:J3"/>
    <mergeCell ref="K3:L3"/>
    <mergeCell ref="A31:L3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Table1.1</vt:lpstr>
      <vt:lpstr>Table1.2</vt:lpstr>
      <vt:lpstr>Table1.3</vt:lpstr>
      <vt:lpstr>Table1.4</vt:lpstr>
      <vt:lpstr>Table1.5</vt:lpstr>
      <vt:lpstr>Table2.1</vt:lpstr>
      <vt:lpstr>Table2.2</vt:lpstr>
      <vt:lpstr>Table2.3</vt:lpstr>
      <vt:lpstr>Table2.4</vt:lpstr>
      <vt:lpstr>Table2.5</vt:lpstr>
      <vt:lpstr>Table3.1</vt:lpstr>
      <vt:lpstr>Table3.2</vt:lpstr>
      <vt:lpstr>Table3.3</vt:lpstr>
      <vt:lpstr>Table3.4</vt:lpstr>
      <vt:lpstr>Table3.5</vt:lpstr>
      <vt:lpstr>Table3.6</vt:lpstr>
      <vt:lpstr>Table 4.1</vt:lpstr>
      <vt:lpstr>Table 4.2</vt:lpstr>
      <vt:lpstr>Table5.1</vt:lpstr>
      <vt:lpstr>Table5.2</vt:lpstr>
      <vt:lpstr>Table5.3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 Curtis</dc:creator>
  <cp:lastModifiedBy>John W. Curtis</cp:lastModifiedBy>
  <cp:lastPrinted>2021-11-28T19:12:58Z</cp:lastPrinted>
  <dcterms:created xsi:type="dcterms:W3CDTF">2021-03-02T21:31:12Z</dcterms:created>
  <dcterms:modified xsi:type="dcterms:W3CDTF">2021-11-28T19:43:52Z</dcterms:modified>
</cp:coreProperties>
</file>